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6 01 1750 р Мегаполис Маймакса, Соломбала\Лот 1 Маймакса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лот1!$A$1:$BP$39</definedName>
  </definedNames>
  <calcPr calcId="152511"/>
</workbook>
</file>

<file path=xl/calcChain.xml><?xml version="1.0" encoding="utf-8"?>
<calcChain xmlns="http://schemas.openxmlformats.org/spreadsheetml/2006/main">
  <c r="BN34" i="3" l="1"/>
  <c r="BM33" i="3"/>
  <c r="BN33" i="3" s="1"/>
  <c r="BI10" i="3"/>
  <c r="BI9" i="3" s="1"/>
  <c r="BJ10" i="3"/>
  <c r="BJ9" i="3" s="1"/>
  <c r="BK10" i="3"/>
  <c r="BI11" i="3"/>
  <c r="BJ11" i="3"/>
  <c r="BK11" i="3"/>
  <c r="BI13" i="3"/>
  <c r="BJ13" i="3"/>
  <c r="BK13" i="3"/>
  <c r="BI14" i="3"/>
  <c r="BJ14" i="3"/>
  <c r="BK14" i="3"/>
  <c r="BI15" i="3"/>
  <c r="BJ15" i="3"/>
  <c r="BK15" i="3"/>
  <c r="BI16" i="3"/>
  <c r="BJ16" i="3"/>
  <c r="BK16" i="3"/>
  <c r="BI17" i="3"/>
  <c r="BJ17" i="3"/>
  <c r="BK17" i="3"/>
  <c r="BI18" i="3"/>
  <c r="BJ18" i="3"/>
  <c r="BK18" i="3"/>
  <c r="BI21" i="3"/>
  <c r="BJ21" i="3"/>
  <c r="BK21" i="3"/>
  <c r="BI22" i="3"/>
  <c r="BJ22" i="3"/>
  <c r="BK22" i="3"/>
  <c r="BI23" i="3"/>
  <c r="BJ23" i="3"/>
  <c r="BK23" i="3"/>
  <c r="BI25" i="3"/>
  <c r="BJ25" i="3"/>
  <c r="BK25" i="3"/>
  <c r="BI26" i="3"/>
  <c r="BJ26" i="3"/>
  <c r="BK26" i="3"/>
  <c r="BI27" i="3"/>
  <c r="BJ27" i="3"/>
  <c r="BK27" i="3"/>
  <c r="BI28" i="3"/>
  <c r="BJ28" i="3"/>
  <c r="BK28" i="3"/>
  <c r="BI29" i="3"/>
  <c r="BJ29" i="3"/>
  <c r="BK29" i="3"/>
  <c r="BI31" i="3"/>
  <c r="BJ31" i="3"/>
  <c r="BK31" i="3"/>
  <c r="BI32" i="3"/>
  <c r="BJ32" i="3"/>
  <c r="BK32" i="3"/>
  <c r="BH32" i="3"/>
  <c r="BH31" i="3"/>
  <c r="BH29" i="3"/>
  <c r="BH28" i="3"/>
  <c r="BH27" i="3"/>
  <c r="BH26" i="3"/>
  <c r="BH25" i="3"/>
  <c r="BH23" i="3"/>
  <c r="BH22" i="3"/>
  <c r="BH21" i="3"/>
  <c r="BH18" i="3"/>
  <c r="BH17" i="3"/>
  <c r="BH16" i="3"/>
  <c r="BH15" i="3"/>
  <c r="BH14" i="3"/>
  <c r="BH13" i="3"/>
  <c r="BG24" i="3"/>
  <c r="BG20" i="3"/>
  <c r="BG12" i="3"/>
  <c r="BH11" i="3"/>
  <c r="BH10" i="3"/>
  <c r="BJ20" i="3" l="1"/>
  <c r="BK20" i="3"/>
  <c r="BK9" i="3"/>
  <c r="BJ24" i="3"/>
  <c r="BI24" i="3"/>
  <c r="BI20" i="3"/>
  <c r="BK24" i="3"/>
  <c r="BI12" i="3"/>
  <c r="BK12" i="3"/>
  <c r="BJ12" i="3"/>
  <c r="BH24" i="3"/>
  <c r="BH9" i="3"/>
  <c r="BH20" i="3"/>
  <c r="BI33" i="3" l="1"/>
  <c r="BI35" i="3" s="1"/>
  <c r="BJ33" i="3"/>
  <c r="BJ35" i="3" s="1"/>
  <c r="BK33" i="3"/>
  <c r="BK35" i="3" s="1"/>
  <c r="E11" i="3" l="1"/>
  <c r="E10" i="3" s="1"/>
  <c r="E9" i="3" s="1"/>
  <c r="F11" i="3"/>
  <c r="F10" i="3" s="1"/>
  <c r="F9" i="3" s="1"/>
  <c r="G11" i="3"/>
  <c r="G10" i="3" s="1"/>
  <c r="G9" i="3" s="1"/>
  <c r="H11" i="3"/>
  <c r="H10" i="3" s="1"/>
  <c r="H9" i="3" s="1"/>
  <c r="I11" i="3"/>
  <c r="I10" i="3" s="1"/>
  <c r="I9" i="3" s="1"/>
  <c r="J11" i="3"/>
  <c r="J10" i="3" s="1"/>
  <c r="J9" i="3" s="1"/>
  <c r="K11" i="3"/>
  <c r="K10" i="3" s="1"/>
  <c r="K9" i="3" s="1"/>
  <c r="L11" i="3"/>
  <c r="L10" i="3" s="1"/>
  <c r="L9" i="3" s="1"/>
  <c r="M11" i="3"/>
  <c r="M10" i="3" s="1"/>
  <c r="M9" i="3" s="1"/>
  <c r="N11" i="3"/>
  <c r="N10" i="3" s="1"/>
  <c r="N9" i="3" s="1"/>
  <c r="O11" i="3"/>
  <c r="O10" i="3" s="1"/>
  <c r="O9" i="3" s="1"/>
  <c r="P11" i="3"/>
  <c r="P10" i="3" s="1"/>
  <c r="P9" i="3" s="1"/>
  <c r="Q11" i="3"/>
  <c r="Q10" i="3" s="1"/>
  <c r="Q9" i="3" s="1"/>
  <c r="R11" i="3"/>
  <c r="R10" i="3" s="1"/>
  <c r="R9" i="3" s="1"/>
  <c r="S11" i="3"/>
  <c r="S10" i="3" s="1"/>
  <c r="S9" i="3" s="1"/>
  <c r="T11" i="3"/>
  <c r="T10" i="3" s="1"/>
  <c r="T9" i="3" s="1"/>
  <c r="U11" i="3"/>
  <c r="U10" i="3" s="1"/>
  <c r="U9" i="3" s="1"/>
  <c r="V11" i="3"/>
  <c r="V10" i="3" s="1"/>
  <c r="V9" i="3" s="1"/>
  <c r="W11" i="3"/>
  <c r="W10" i="3" s="1"/>
  <c r="W9" i="3" s="1"/>
  <c r="X11" i="3"/>
  <c r="X10" i="3" s="1"/>
  <c r="X9" i="3" s="1"/>
  <c r="Y11" i="3"/>
  <c r="Y10" i="3" s="1"/>
  <c r="Y9" i="3" s="1"/>
  <c r="Z11" i="3"/>
  <c r="Z10" i="3" s="1"/>
  <c r="Z9" i="3" s="1"/>
  <c r="AA11" i="3"/>
  <c r="AA10" i="3" s="1"/>
  <c r="AA9" i="3" s="1"/>
  <c r="AB11" i="3"/>
  <c r="AB10" i="3" s="1"/>
  <c r="AB9" i="3" s="1"/>
  <c r="AC11" i="3"/>
  <c r="AC10" i="3" s="1"/>
  <c r="AC9" i="3" s="1"/>
  <c r="AD11" i="3"/>
  <c r="AD10" i="3" s="1"/>
  <c r="AD9" i="3" s="1"/>
  <c r="AE11" i="3"/>
  <c r="AE10" i="3" s="1"/>
  <c r="AE9" i="3" s="1"/>
  <c r="AF11" i="3"/>
  <c r="AF10" i="3" s="1"/>
  <c r="AF9" i="3" s="1"/>
  <c r="AG11" i="3"/>
  <c r="AG10" i="3" s="1"/>
  <c r="AG9" i="3" s="1"/>
  <c r="AH11" i="3"/>
  <c r="AH10" i="3" s="1"/>
  <c r="AH9" i="3" s="1"/>
  <c r="AI11" i="3"/>
  <c r="AI10" i="3" s="1"/>
  <c r="AI9" i="3" s="1"/>
  <c r="AJ11" i="3"/>
  <c r="AJ10" i="3" s="1"/>
  <c r="AJ9" i="3" s="1"/>
  <c r="AK11" i="3"/>
  <c r="AK10" i="3" s="1"/>
  <c r="AK9" i="3" s="1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D20" i="3" l="1"/>
  <c r="N20" i="3"/>
  <c r="AE20" i="3"/>
  <c r="AA20" i="3"/>
  <c r="W20" i="3"/>
  <c r="O20" i="3"/>
  <c r="K20" i="3"/>
  <c r="AI20" i="3"/>
  <c r="AH20" i="3"/>
  <c r="Z20" i="3"/>
  <c r="V20" i="3"/>
  <c r="S20" i="3"/>
  <c r="R20" i="3"/>
  <c r="J20" i="3"/>
  <c r="G20" i="3"/>
  <c r="F20" i="3"/>
  <c r="AB24" i="3"/>
  <c r="P24" i="3"/>
  <c r="AI24" i="3"/>
  <c r="AE24" i="3"/>
  <c r="AA24" i="3"/>
  <c r="W24" i="3"/>
  <c r="S24" i="3"/>
  <c r="O24" i="3"/>
  <c r="K24" i="3"/>
  <c r="G24" i="3"/>
  <c r="AH12" i="3"/>
  <c r="AD12" i="3"/>
  <c r="Z12" i="3"/>
  <c r="V12" i="3"/>
  <c r="R12" i="3"/>
  <c r="N12" i="3"/>
  <c r="J12" i="3"/>
  <c r="F12" i="3"/>
  <c r="AK12" i="3"/>
  <c r="AG12" i="3"/>
  <c r="AC12" i="3"/>
  <c r="Y12" i="3"/>
  <c r="U12" i="3"/>
  <c r="Q12" i="3"/>
  <c r="M12" i="3"/>
  <c r="I12" i="3"/>
  <c r="E12" i="3"/>
  <c r="AJ24" i="3"/>
  <c r="X24" i="3"/>
  <c r="H24" i="3"/>
  <c r="AK20" i="3"/>
  <c r="AG20" i="3"/>
  <c r="AC20" i="3"/>
  <c r="Y20" i="3"/>
  <c r="U20" i="3"/>
  <c r="Q20" i="3"/>
  <c r="M20" i="3"/>
  <c r="I20" i="3"/>
  <c r="E20" i="3"/>
  <c r="AJ12" i="3"/>
  <c r="AF12" i="3"/>
  <c r="AB12" i="3"/>
  <c r="X12" i="3"/>
  <c r="T12" i="3"/>
  <c r="P12" i="3"/>
  <c r="L12" i="3"/>
  <c r="H12" i="3"/>
  <c r="AF24" i="3"/>
  <c r="T24" i="3"/>
  <c r="L24" i="3"/>
  <c r="AH24" i="3"/>
  <c r="AD24" i="3"/>
  <c r="Z24" i="3"/>
  <c r="V24" i="3"/>
  <c r="V33" i="3" s="1"/>
  <c r="V35" i="3" s="1"/>
  <c r="R24" i="3"/>
  <c r="N24" i="3"/>
  <c r="J24" i="3"/>
  <c r="F24" i="3"/>
  <c r="AK24" i="3"/>
  <c r="AK33" i="3" s="1"/>
  <c r="AK35" i="3" s="1"/>
  <c r="AG24" i="3"/>
  <c r="AG33" i="3" s="1"/>
  <c r="AG35" i="3" s="1"/>
  <c r="AC24" i="3"/>
  <c r="AC33" i="3" s="1"/>
  <c r="AC35" i="3" s="1"/>
  <c r="Y24" i="3"/>
  <c r="Y33" i="3" s="1"/>
  <c r="Y35" i="3" s="1"/>
  <c r="U24" i="3"/>
  <c r="U33" i="3" s="1"/>
  <c r="U35" i="3" s="1"/>
  <c r="Q24" i="3"/>
  <c r="Q33" i="3" s="1"/>
  <c r="Q35" i="3" s="1"/>
  <c r="M24" i="3"/>
  <c r="M33" i="3" s="1"/>
  <c r="M35" i="3" s="1"/>
  <c r="I24" i="3"/>
  <c r="I33" i="3" s="1"/>
  <c r="I35" i="3" s="1"/>
  <c r="E24" i="3"/>
  <c r="E33" i="3" s="1"/>
  <c r="E35" i="3" s="1"/>
  <c r="AJ20" i="3"/>
  <c r="AF20" i="3"/>
  <c r="AB20" i="3"/>
  <c r="X20" i="3"/>
  <c r="T20" i="3"/>
  <c r="P20" i="3"/>
  <c r="L20" i="3"/>
  <c r="H20" i="3"/>
  <c r="AI12" i="3"/>
  <c r="AE12" i="3"/>
  <c r="AA12" i="3"/>
  <c r="W12" i="3"/>
  <c r="S12" i="3"/>
  <c r="O12" i="3"/>
  <c r="K12" i="3"/>
  <c r="G12" i="3"/>
  <c r="AI33" i="3"/>
  <c r="AI35" i="3" s="1"/>
  <c r="R33" i="3"/>
  <c r="R35" i="3" s="1"/>
  <c r="BD32" i="3"/>
  <c r="BD31" i="3"/>
  <c r="BD29" i="3"/>
  <c r="BD28" i="3"/>
  <c r="BD27" i="3"/>
  <c r="BD26" i="3"/>
  <c r="BD25" i="3"/>
  <c r="BD23" i="3"/>
  <c r="BD22" i="3"/>
  <c r="BD21" i="3"/>
  <c r="BD19" i="3"/>
  <c r="BD18" i="3"/>
  <c r="BD17" i="3"/>
  <c r="BD16" i="3"/>
  <c r="BD15" i="3"/>
  <c r="BD14" i="3"/>
  <c r="BD13" i="3"/>
  <c r="BC20" i="3"/>
  <c r="BC24" i="3"/>
  <c r="BC12" i="3"/>
  <c r="BC9" i="3"/>
  <c r="N33" i="3" l="1"/>
  <c r="N35" i="3" s="1"/>
  <c r="AD33" i="3"/>
  <c r="AD35" i="3" s="1"/>
  <c r="X33" i="3"/>
  <c r="X35" i="3" s="1"/>
  <c r="T33" i="3"/>
  <c r="T35" i="3" s="1"/>
  <c r="O33" i="3"/>
  <c r="O35" i="3" s="1"/>
  <c r="G33" i="3"/>
  <c r="G35" i="3" s="1"/>
  <c r="W33" i="3"/>
  <c r="W35" i="3" s="1"/>
  <c r="J33" i="3"/>
  <c r="J35" i="3" s="1"/>
  <c r="AJ33" i="3"/>
  <c r="AJ35" i="3" s="1"/>
  <c r="H33" i="3"/>
  <c r="H35" i="3" s="1"/>
  <c r="S33" i="3"/>
  <c r="S35" i="3" s="1"/>
  <c r="F33" i="3"/>
  <c r="F35" i="3" s="1"/>
  <c r="L33" i="3"/>
  <c r="L35" i="3" s="1"/>
  <c r="P33" i="3"/>
  <c r="P35" i="3" s="1"/>
  <c r="Z33" i="3"/>
  <c r="Z35" i="3" s="1"/>
  <c r="AB33" i="3"/>
  <c r="AB35" i="3" s="1"/>
  <c r="AH33" i="3"/>
  <c r="AH35" i="3" s="1"/>
  <c r="AF33" i="3"/>
  <c r="AF35" i="3" s="1"/>
  <c r="AE33" i="3"/>
  <c r="AE35" i="3" s="1"/>
  <c r="AA33" i="3"/>
  <c r="AA35" i="3" s="1"/>
  <c r="K33" i="3"/>
  <c r="K35" i="3" s="1"/>
  <c r="AZ32" i="3" l="1"/>
  <c r="AY32" i="3"/>
  <c r="AZ29" i="3"/>
  <c r="AY29" i="3"/>
  <c r="AZ28" i="3"/>
  <c r="AY28" i="3"/>
  <c r="AZ27" i="3"/>
  <c r="AY27" i="3"/>
  <c r="AZ26" i="3"/>
  <c r="AY26" i="3"/>
  <c r="BD24" i="3"/>
  <c r="AZ25" i="3"/>
  <c r="AY25" i="3"/>
  <c r="AZ23" i="3"/>
  <c r="AY23" i="3"/>
  <c r="AZ22" i="3"/>
  <c r="AY22" i="3"/>
  <c r="BD20" i="3"/>
  <c r="AZ21" i="3"/>
  <c r="AY21" i="3"/>
  <c r="AZ19" i="3"/>
  <c r="AY19" i="3"/>
  <c r="AZ18" i="3"/>
  <c r="AY18" i="3"/>
  <c r="AZ17" i="3"/>
  <c r="AY17" i="3"/>
  <c r="AZ16" i="3"/>
  <c r="AY16" i="3"/>
  <c r="AZ15" i="3"/>
  <c r="AY15" i="3"/>
  <c r="AZ14" i="3"/>
  <c r="AY14" i="3"/>
  <c r="AZ13" i="3"/>
  <c r="AY13" i="3"/>
  <c r="BD12" i="3"/>
  <c r="AX32" i="3"/>
  <c r="AW32" i="3"/>
  <c r="AV32" i="3"/>
  <c r="AU32" i="3"/>
  <c r="AT32" i="3"/>
  <c r="AS32" i="3"/>
  <c r="AR32" i="3"/>
  <c r="AQ32" i="3"/>
  <c r="AP32" i="3"/>
  <c r="AX29" i="3"/>
  <c r="AW29" i="3"/>
  <c r="AV29" i="3"/>
  <c r="AU29" i="3"/>
  <c r="AT29" i="3"/>
  <c r="AS29" i="3"/>
  <c r="AR29" i="3"/>
  <c r="AQ29" i="3"/>
  <c r="AP29" i="3"/>
  <c r="AX28" i="3"/>
  <c r="AW28" i="3"/>
  <c r="AV28" i="3"/>
  <c r="AU28" i="3"/>
  <c r="AT28" i="3"/>
  <c r="AS28" i="3"/>
  <c r="AR28" i="3"/>
  <c r="AQ28" i="3"/>
  <c r="AP28" i="3"/>
  <c r="AX27" i="3"/>
  <c r="AW27" i="3"/>
  <c r="AV27" i="3"/>
  <c r="AU27" i="3"/>
  <c r="AT27" i="3"/>
  <c r="AS27" i="3"/>
  <c r="AR27" i="3"/>
  <c r="AQ27" i="3"/>
  <c r="AP27" i="3"/>
  <c r="AX26" i="3"/>
  <c r="AW26" i="3"/>
  <c r="AV26" i="3"/>
  <c r="AU26" i="3"/>
  <c r="AT26" i="3"/>
  <c r="AS26" i="3"/>
  <c r="AR26" i="3"/>
  <c r="AQ26" i="3"/>
  <c r="AP26" i="3"/>
  <c r="AX25" i="3"/>
  <c r="AW25" i="3"/>
  <c r="AV25" i="3"/>
  <c r="AU25" i="3"/>
  <c r="AT25" i="3"/>
  <c r="AS25" i="3"/>
  <c r="AR25" i="3"/>
  <c r="AQ25" i="3"/>
  <c r="AP25" i="3"/>
  <c r="AX23" i="3"/>
  <c r="AW23" i="3"/>
  <c r="AV23" i="3"/>
  <c r="AU23" i="3"/>
  <c r="AT23" i="3"/>
  <c r="AS23" i="3"/>
  <c r="AR23" i="3"/>
  <c r="AQ23" i="3"/>
  <c r="AP23" i="3"/>
  <c r="AX22" i="3"/>
  <c r="AW22" i="3"/>
  <c r="AV22" i="3"/>
  <c r="AU22" i="3"/>
  <c r="AT22" i="3"/>
  <c r="AS22" i="3"/>
  <c r="AR22" i="3"/>
  <c r="AQ22" i="3"/>
  <c r="AP22" i="3"/>
  <c r="AX21" i="3"/>
  <c r="AW21" i="3"/>
  <c r="AV21" i="3"/>
  <c r="AU21" i="3"/>
  <c r="AT21" i="3"/>
  <c r="AS21" i="3"/>
  <c r="AR21" i="3"/>
  <c r="AQ21" i="3"/>
  <c r="AP21" i="3"/>
  <c r="AX19" i="3"/>
  <c r="AW19" i="3"/>
  <c r="AV19" i="3"/>
  <c r="AU19" i="3"/>
  <c r="AT19" i="3"/>
  <c r="AS19" i="3"/>
  <c r="AR19" i="3"/>
  <c r="AQ19" i="3"/>
  <c r="AP19" i="3"/>
  <c r="AX18" i="3"/>
  <c r="AW18" i="3"/>
  <c r="AV18" i="3"/>
  <c r="AU18" i="3"/>
  <c r="AT18" i="3"/>
  <c r="AS18" i="3"/>
  <c r="AR18" i="3"/>
  <c r="AQ18" i="3"/>
  <c r="AP18" i="3"/>
  <c r="AX17" i="3"/>
  <c r="AW17" i="3"/>
  <c r="AV17" i="3"/>
  <c r="AU17" i="3"/>
  <c r="AT17" i="3"/>
  <c r="AS17" i="3"/>
  <c r="AR17" i="3"/>
  <c r="AQ17" i="3"/>
  <c r="AP17" i="3"/>
  <c r="AX16" i="3"/>
  <c r="AW16" i="3"/>
  <c r="AV16" i="3"/>
  <c r="AU16" i="3"/>
  <c r="AT16" i="3"/>
  <c r="AS16" i="3"/>
  <c r="AR16" i="3"/>
  <c r="AQ16" i="3"/>
  <c r="AP16" i="3"/>
  <c r="AX15" i="3"/>
  <c r="AW15" i="3"/>
  <c r="AV15" i="3"/>
  <c r="AU15" i="3"/>
  <c r="AT15" i="3"/>
  <c r="AS15" i="3"/>
  <c r="AR15" i="3"/>
  <c r="AQ15" i="3"/>
  <c r="AP15" i="3"/>
  <c r="AX14" i="3"/>
  <c r="AW14" i="3"/>
  <c r="AV14" i="3"/>
  <c r="AU14" i="3"/>
  <c r="AT14" i="3"/>
  <c r="AS14" i="3"/>
  <c r="AR14" i="3"/>
  <c r="AQ14" i="3"/>
  <c r="AP14" i="3"/>
  <c r="AX13" i="3"/>
  <c r="AW13" i="3"/>
  <c r="AV13" i="3"/>
  <c r="AU13" i="3"/>
  <c r="AT13" i="3"/>
  <c r="AS13" i="3"/>
  <c r="AR13" i="3"/>
  <c r="AQ13" i="3"/>
  <c r="AP13" i="3"/>
  <c r="AO21" i="3"/>
  <c r="AV20" i="3" l="1"/>
  <c r="AP12" i="3"/>
  <c r="AQ20" i="3"/>
  <c r="AZ24" i="3"/>
  <c r="AU12" i="3"/>
  <c r="AU20" i="3"/>
  <c r="AT20" i="3"/>
  <c r="AS24" i="3"/>
  <c r="AP20" i="3"/>
  <c r="AR12" i="3"/>
  <c r="AV12" i="3"/>
  <c r="AR24" i="3"/>
  <c r="AU24" i="3"/>
  <c r="AZ20" i="3"/>
  <c r="AS20" i="3"/>
  <c r="AY12" i="3"/>
  <c r="AQ12" i="3"/>
  <c r="AT12" i="3"/>
  <c r="AX12" i="3"/>
  <c r="AS12" i="3"/>
  <c r="AP24" i="3"/>
  <c r="AT24" i="3"/>
  <c r="AX24" i="3"/>
  <c r="AV24" i="3"/>
  <c r="AR20" i="3"/>
  <c r="AQ24" i="3"/>
  <c r="AY20" i="3"/>
  <c r="AY24" i="3"/>
  <c r="AW20" i="3"/>
  <c r="AZ12" i="3"/>
  <c r="AW12" i="3"/>
  <c r="AX20" i="3"/>
  <c r="AW24" i="3"/>
  <c r="BD33" i="3"/>
  <c r="BD35" i="3" l="1"/>
  <c r="AO19" i="3"/>
  <c r="AO18" i="3" l="1"/>
  <c r="AO17" i="3"/>
  <c r="AO16" i="3"/>
  <c r="AO15" i="3"/>
  <c r="AO14" i="3"/>
  <c r="AO13" i="3"/>
  <c r="AO23" i="3"/>
  <c r="AO22" i="3"/>
  <c r="AO29" i="3"/>
  <c r="AO28" i="3"/>
  <c r="AO27" i="3"/>
  <c r="AO26" i="3"/>
  <c r="AO25" i="3"/>
  <c r="AO32" i="3"/>
  <c r="D31" i="3"/>
  <c r="AN31" i="3"/>
  <c r="AN24" i="3"/>
  <c r="AN20" i="3"/>
  <c r="AN12" i="3"/>
  <c r="AN9" i="3"/>
  <c r="AV31" i="3" l="1"/>
  <c r="AV33" i="3" s="1"/>
  <c r="AV35" i="3" s="1"/>
  <c r="AR31" i="3"/>
  <c r="AR33" i="3" s="1"/>
  <c r="AR35" i="3" s="1"/>
  <c r="AU31" i="3"/>
  <c r="AU33" i="3" s="1"/>
  <c r="AU35" i="3" s="1"/>
  <c r="AQ31" i="3"/>
  <c r="AQ33" i="3" s="1"/>
  <c r="AQ35" i="3" s="1"/>
  <c r="AS31" i="3"/>
  <c r="AS33" i="3" s="1"/>
  <c r="AS35" i="3" s="1"/>
  <c r="AZ31" i="3"/>
  <c r="AZ33" i="3" s="1"/>
  <c r="AZ35" i="3" s="1"/>
  <c r="AX31" i="3"/>
  <c r="AX33" i="3" s="1"/>
  <c r="AX35" i="3" s="1"/>
  <c r="AT31" i="3"/>
  <c r="AT33" i="3" s="1"/>
  <c r="AT35" i="3" s="1"/>
  <c r="AP31" i="3"/>
  <c r="AP33" i="3" s="1"/>
  <c r="AP35" i="3" s="1"/>
  <c r="AY31" i="3"/>
  <c r="AY33" i="3" s="1"/>
  <c r="AY35" i="3" s="1"/>
  <c r="AW31" i="3"/>
  <c r="AW33" i="3" s="1"/>
  <c r="AW35" i="3" s="1"/>
  <c r="AO31" i="3"/>
  <c r="AO12" i="3"/>
  <c r="AO24" i="3"/>
  <c r="D32" i="3"/>
  <c r="D29" i="3" l="1"/>
  <c r="D28" i="3"/>
  <c r="D27" i="3"/>
  <c r="D26" i="3"/>
  <c r="D25" i="3"/>
  <c r="D23" i="3"/>
  <c r="D22" i="3"/>
  <c r="D21" i="3"/>
  <c r="D19" i="3"/>
  <c r="D18" i="3"/>
  <c r="D17" i="3"/>
  <c r="D16" i="3"/>
  <c r="D15" i="3"/>
  <c r="D14" i="3"/>
  <c r="D13" i="3"/>
  <c r="C24" i="3"/>
  <c r="C20" i="3"/>
  <c r="C12" i="3"/>
  <c r="D11" i="3"/>
  <c r="D10" i="3" s="1"/>
  <c r="D9" i="3" s="1"/>
  <c r="C9" i="3"/>
  <c r="BH12" i="3" l="1"/>
  <c r="BH33" i="3" s="1"/>
  <c r="BH35" i="3" s="1"/>
  <c r="D20" i="3"/>
  <c r="D12" i="3"/>
  <c r="D24" i="3"/>
  <c r="D33" i="3" l="1"/>
  <c r="D35" i="3" s="1"/>
  <c r="AO20" i="3" l="1"/>
  <c r="AO33" i="3" s="1"/>
  <c r="AO35" i="3" l="1"/>
</calcChain>
</file>

<file path=xl/sharedStrings.xml><?xml version="1.0" encoding="utf-8"?>
<sst xmlns="http://schemas.openxmlformats.org/spreadsheetml/2006/main" count="299" uniqueCount="124">
  <si>
    <t>Площадь жилых помещений</t>
  </si>
  <si>
    <t>Общая годовая стоимость работ по многоквартирным домам</t>
  </si>
  <si>
    <t>4 раз(а) в год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</si>
  <si>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</si>
  <si>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</si>
  <si>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</si>
  <si>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</si>
  <si>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</si>
  <si>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</si>
  <si>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</si>
  <si>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</si>
  <si>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</si>
  <si>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</si>
  <si>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</si>
  <si>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</si>
  <si>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</si>
  <si>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</si>
  <si>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</si>
  <si>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</si>
  <si>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</si>
  <si>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</si>
  <si>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V. Расходы по управлению МКД</t>
  </si>
  <si>
    <t>1 раз в год</t>
  </si>
  <si>
    <t>постоянно</t>
  </si>
  <si>
    <t xml:space="preserve">Стоимость на 1 кв. м. общей площади (руб./мес.)         (размер платы в месяц на 1 кв. м.)  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</si>
  <si>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</si>
  <si>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</si>
  <si>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</si>
  <si>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Перечень обязательных работ, услуг </t>
  </si>
  <si>
    <t>1 раз(а) в месяц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</si>
  <si>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</si>
  <si>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</si>
  <si>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</si>
  <si>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</si>
  <si>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</si>
  <si>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2 раз(а) в год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</si>
  <si>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</si>
  <si>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</si>
  <si>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</si>
  <si>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</si>
  <si>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</si>
  <si>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</si>
  <si>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</si>
  <si>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</si>
  <si>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</si>
  <si>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</si>
  <si>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18. Ремонт кровли, крылец, козырьков, деревянных тротуаров</t>
  </si>
  <si>
    <t>19. Дератизация</t>
  </si>
  <si>
    <t>20. Дезинсекция</t>
  </si>
  <si>
    <t>20. Проведение технической инвентаризации</t>
  </si>
  <si>
    <t>VI. ВДГО</t>
  </si>
  <si>
    <t>Проведение технической инвентаризации,  В тарифе распределяется на площадь жилых помещений в МКД</t>
  </si>
  <si>
    <t xml:space="preserve"> деревянный не благоустроенный без канализации, с печным отоплением (без центр отопления)</t>
  </si>
  <si>
    <t>14</t>
  </si>
  <si>
    <t>4</t>
  </si>
  <si>
    <t xml:space="preserve">Перечень обязательных работ, услуг, </t>
  </si>
  <si>
    <t xml:space="preserve">15. Проверка исправности, работоспособности, регулировка и техническое обслуживание насосов, запорной арматуры, обслуживание и ремонт бойлерных, удаление воздуха из системы отопления, смена отдельных участков трубопроводов по необходимости.
</t>
  </si>
  <si>
    <t>16. Техническое обслуживание и сезонное управление оборудованием систем вентиляции,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отложений.</t>
  </si>
  <si>
    <t>Лот №1  Маймаксанский территориальный округ</t>
  </si>
  <si>
    <t>Деревянный не благоустроенный без канализации,    без ХВС (колонка) с  центр отоплением</t>
  </si>
  <si>
    <t>МВК деревянный не благоустроенный без канализации, с печным отоплением (без центр отопления)</t>
  </si>
  <si>
    <t>ул. Лодемская</t>
  </si>
  <si>
    <t>35</t>
  </si>
  <si>
    <t>45</t>
  </si>
  <si>
    <t>47</t>
  </si>
  <si>
    <t>47,1</t>
  </si>
  <si>
    <t>49</t>
  </si>
  <si>
    <t>ул. Мудьюгская</t>
  </si>
  <si>
    <t>39</t>
  </si>
  <si>
    <t>41</t>
  </si>
  <si>
    <t>41,1</t>
  </si>
  <si>
    <t>43</t>
  </si>
  <si>
    <t>43,1</t>
  </si>
  <si>
    <t>45,1</t>
  </si>
  <si>
    <t>9</t>
  </si>
  <si>
    <t>10</t>
  </si>
  <si>
    <t>36</t>
  </si>
  <si>
    <t>18</t>
  </si>
  <si>
    <t>22</t>
  </si>
  <si>
    <t>24</t>
  </si>
  <si>
    <t>26</t>
  </si>
  <si>
    <t>27</t>
  </si>
  <si>
    <t>28</t>
  </si>
  <si>
    <t>28,1</t>
  </si>
  <si>
    <t>29</t>
  </si>
  <si>
    <t>30</t>
  </si>
  <si>
    <t>30,1</t>
  </si>
  <si>
    <t>31</t>
  </si>
  <si>
    <t>32</t>
  </si>
  <si>
    <t>33</t>
  </si>
  <si>
    <t>34</t>
  </si>
  <si>
    <t>37</t>
  </si>
  <si>
    <t>7</t>
  </si>
  <si>
    <t>ул. Полярной звезды</t>
  </si>
  <si>
    <t>ул. Карская</t>
  </si>
  <si>
    <t>Перечень обязательных работ, услуг</t>
  </si>
  <si>
    <t xml:space="preserve"> деревянный благоустроенный дом с ХВС, ГВС, канализацией, центральным отоплением</t>
  </si>
  <si>
    <t>2 раз(а) в месяц</t>
  </si>
  <si>
    <t>2 раз(а) в год при необходимости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</si>
  <si>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</si>
  <si>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</si>
  <si>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</si>
  <si>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</si>
  <si>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</si>
  <si>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</si>
  <si>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 xml:space="preserve">4 раз(а) в неделю контейнера 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</si>
  <si>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</si>
  <si>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</si>
  <si>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</si>
  <si>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</si>
  <si>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</si>
  <si>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13.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</si>
  <si>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</si>
  <si>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14. Ремонт кровли, крылец, козырьков, деревянных тротуаров</t>
  </si>
  <si>
    <t>15. Дератизация</t>
  </si>
  <si>
    <t>16. Дезинсекция</t>
  </si>
  <si>
    <t>17. Проведение технической инвентаризации</t>
  </si>
  <si>
    <t xml:space="preserve">VI. ВДГО </t>
  </si>
  <si>
    <t xml:space="preserve">Стоимость на 1 кв. м. общей площади (руб./мес.)                               (размер платы в месяц на 1 кв. м.)  </t>
  </si>
  <si>
    <t>Проведение технической инвентаризации, 7500 руб.  В тарифе распределяется на площадь жилых помещений в МКД</t>
  </si>
  <si>
    <t>53,1</t>
  </si>
  <si>
    <t>55</t>
  </si>
  <si>
    <t>55,1</t>
  </si>
  <si>
    <t>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</si>
</sst>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BloggerSans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theme="0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0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5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4" fontId="7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2" fontId="16" fillId="2" borderId="5" xfId="0" applyNumberFormat="1" applyFont="1" applyFill="1" applyBorder="1" applyAlignment="1">
      <alignment horizontal="center" vertical="center" wrapText="1"/>
    </xf>
    <xf numFmtId="49" fontId="13" fillId="2" borderId="5" xfId="2" applyNumberFormat="1" applyFont="1" applyFill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" fontId="15" fillId="2" borderId="5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left" vertical="center"/>
    </xf>
    <xf numFmtId="4" fontId="4" fillId="3" borderId="5" xfId="0" applyNumberFormat="1" applyFont="1" applyFill="1" applyBorder="1" applyAlignment="1">
      <alignment horizontal="left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/>
    </xf>
    <xf numFmtId="4" fontId="15" fillId="3" borderId="5" xfId="0" applyNumberFormat="1" applyFont="1" applyFill="1" applyBorder="1" applyAlignment="1">
      <alignment horizontal="left" vertical="center"/>
    </xf>
    <xf numFmtId="4" fontId="8" fillId="3" borderId="5" xfId="0" applyNumberFormat="1" applyFont="1" applyFill="1" applyBorder="1" applyAlignment="1">
      <alignment horizontal="left" vertical="center"/>
    </xf>
    <xf numFmtId="4" fontId="8" fillId="3" borderId="5" xfId="0" applyNumberFormat="1" applyFont="1" applyFill="1" applyBorder="1" applyAlignment="1">
      <alignment horizontal="left" vertical="center" wrapText="1"/>
    </xf>
    <xf numFmtId="4" fontId="8" fillId="3" borderId="12" xfId="0" applyNumberFormat="1" applyFont="1" applyFill="1" applyBorder="1" applyAlignment="1">
      <alignment horizontal="center" vertical="center"/>
    </xf>
    <xf numFmtId="4" fontId="4" fillId="3" borderId="12" xfId="0" applyNumberFormat="1" applyFont="1" applyFill="1" applyBorder="1" applyAlignment="1">
      <alignment horizontal="center" vertical="center"/>
    </xf>
    <xf numFmtId="4" fontId="15" fillId="3" borderId="12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left" vertical="center"/>
    </xf>
    <xf numFmtId="4" fontId="10" fillId="2" borderId="5" xfId="0" applyNumberFormat="1" applyFont="1" applyFill="1" applyBorder="1" applyAlignment="1">
      <alignment horizontal="center" vertical="center"/>
    </xf>
    <xf numFmtId="4" fontId="14" fillId="2" borderId="5" xfId="0" applyNumberFormat="1" applyFont="1" applyFill="1" applyBorder="1" applyAlignment="1">
      <alignment horizontal="center" vertical="center"/>
    </xf>
    <xf numFmtId="4" fontId="15" fillId="3" borderId="12" xfId="0" applyNumberFormat="1" applyFont="1" applyFill="1" applyBorder="1" applyAlignment="1">
      <alignment horizontal="center" vertical="center" wrapText="1"/>
    </xf>
    <xf numFmtId="0" fontId="13" fillId="2" borderId="5" xfId="0" applyNumberFormat="1" applyFont="1" applyFill="1" applyBorder="1" applyAlignment="1">
      <alignment horizontal="left" wrapText="1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center" vertical="center" wrapText="1"/>
    </xf>
    <xf numFmtId="49" fontId="14" fillId="3" borderId="12" xfId="2" applyNumberFormat="1" applyFont="1" applyFill="1" applyBorder="1" applyAlignment="1">
      <alignment horizontal="center" vertical="center" wrapText="1"/>
    </xf>
    <xf numFmtId="49" fontId="14" fillId="3" borderId="13" xfId="2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left" vertical="center" wrapText="1"/>
    </xf>
    <xf numFmtId="4" fontId="21" fillId="3" borderId="1" xfId="0" applyNumberFormat="1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/>
    </xf>
    <xf numFmtId="4" fontId="15" fillId="3" borderId="2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/>
    </xf>
    <xf numFmtId="4" fontId="8" fillId="3" borderId="1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" fontId="8" fillId="3" borderId="11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15" fillId="3" borderId="7" xfId="0" applyNumberFormat="1" applyFont="1" applyFill="1" applyBorder="1" applyAlignment="1">
      <alignment horizontal="center" vertical="center" wrapText="1"/>
    </xf>
    <xf numFmtId="4" fontId="15" fillId="3" borderId="8" xfId="0" applyNumberFormat="1" applyFont="1" applyFill="1" applyBorder="1" applyAlignment="1">
      <alignment horizontal="center" vertical="center" wrapText="1"/>
    </xf>
    <xf numFmtId="49" fontId="13" fillId="2" borderId="5" xfId="2" applyNumberFormat="1" applyFont="1" applyFill="1" applyBorder="1" applyAlignment="1">
      <alignment vertical="center" wrapText="1"/>
    </xf>
    <xf numFmtId="49" fontId="13" fillId="2" borderId="5" xfId="0" applyNumberFormat="1" applyFont="1" applyFill="1" applyBorder="1" applyAlignment="1">
      <alignment vertical="center" wrapText="1"/>
    </xf>
    <xf numFmtId="49" fontId="13" fillId="2" borderId="8" xfId="2" applyNumberFormat="1" applyFont="1" applyFill="1" applyBorder="1" applyAlignment="1">
      <alignment vertical="center" wrapText="1"/>
    </xf>
    <xf numFmtId="4" fontId="8" fillId="3" borderId="3" xfId="0" applyNumberFormat="1" applyFont="1" applyFill="1" applyBorder="1" applyAlignment="1">
      <alignment horizontal="center" vertical="center"/>
    </xf>
    <xf numFmtId="4" fontId="21" fillId="3" borderId="1" xfId="0" applyNumberFormat="1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vertical="center"/>
    </xf>
    <xf numFmtId="4" fontId="23" fillId="0" borderId="0" xfId="0" applyNumberFormat="1" applyFont="1" applyBorder="1" applyAlignment="1">
      <alignment vertical="center"/>
    </xf>
    <xf numFmtId="4" fontId="24" fillId="2" borderId="3" xfId="0" applyNumberFormat="1" applyFont="1" applyFill="1" applyBorder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42"/>
  <sheetViews>
    <sheetView tabSelected="1" view="pageBreakPreview" topLeftCell="AL2" zoomScale="86" zoomScaleNormal="100" zoomScaleSheetLayoutView="86" workbookViewId="0">
      <selection activeCell="BA2" sqref="BA1:BA1048576"/>
    </sheetView>
  </sheetViews>
  <sheetFormatPr defaultRowHeight="12.75"/>
  <cols>
    <col min="1" max="1" width="55.5703125" style="4" customWidth="1"/>
    <col min="2" max="2" width="35.28515625" style="11" customWidth="1"/>
    <col min="3" max="3" width="28.7109375" style="25" customWidth="1"/>
    <col min="4" max="4" width="10.42578125" style="29" customWidth="1"/>
    <col min="5" max="28" width="9.5703125" style="29" customWidth="1"/>
    <col min="29" max="29" width="8.7109375" customWidth="1"/>
    <col min="30" max="30" width="9.42578125" customWidth="1"/>
    <col min="31" max="31" width="10.140625" customWidth="1"/>
    <col min="32" max="32" width="9" customWidth="1"/>
    <col min="33" max="33" width="9.28515625" customWidth="1"/>
    <col min="34" max="37" width="12.7109375" customWidth="1"/>
    <col min="38" max="38" width="68.85546875" bestFit="1" customWidth="1"/>
    <col min="39" max="39" width="33.140625" customWidth="1"/>
    <col min="40" max="40" width="31.28515625" customWidth="1"/>
    <col min="41" max="41" width="14.28515625" customWidth="1"/>
    <col min="53" max="53" width="65.85546875" customWidth="1"/>
    <col min="54" max="54" width="20.140625" customWidth="1"/>
    <col min="55" max="55" width="26" customWidth="1"/>
    <col min="56" max="56" width="12" customWidth="1"/>
    <col min="57" max="57" width="48.42578125" customWidth="1"/>
    <col min="58" max="58" width="24.85546875" customWidth="1"/>
    <col min="59" max="59" width="28.28515625" customWidth="1"/>
    <col min="64" max="64" width="11.7109375" bestFit="1" customWidth="1"/>
    <col min="65" max="65" width="10.140625" bestFit="1" customWidth="1"/>
    <col min="66" max="66" width="11.5703125" bestFit="1" customWidth="1"/>
  </cols>
  <sheetData>
    <row r="1" spans="1:63" s="1" customFormat="1" ht="16.5" customHeight="1">
      <c r="A1" s="13" t="s">
        <v>15</v>
      </c>
      <c r="B1" s="13"/>
      <c r="C1" s="23"/>
      <c r="D1" s="26" t="s">
        <v>25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63" s="1" customFormat="1" ht="16.5" customHeight="1">
      <c r="A2" s="13" t="s">
        <v>14</v>
      </c>
      <c r="B2" s="13"/>
      <c r="C2" s="23"/>
      <c r="D2" s="28" t="s">
        <v>26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63" s="1" customFormat="1" ht="16.5" customHeight="1">
      <c r="A3" s="13" t="s">
        <v>13</v>
      </c>
      <c r="B3" s="13"/>
      <c r="C3" s="23"/>
      <c r="D3" s="28" t="s">
        <v>27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63" s="1" customFormat="1" ht="16.5" customHeight="1">
      <c r="A4" s="13" t="s">
        <v>12</v>
      </c>
      <c r="B4" s="13"/>
      <c r="C4" s="24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63" s="1" customFormat="1">
      <c r="A5" s="3" t="s">
        <v>58</v>
      </c>
      <c r="B5" s="11"/>
      <c r="C5" s="25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63" s="1" customFormat="1" ht="15.75" customHeight="1"/>
    <row r="7" spans="1:63" s="6" customFormat="1" ht="71.25" customHeight="1">
      <c r="A7" s="65" t="s">
        <v>28</v>
      </c>
      <c r="B7" s="58" t="s">
        <v>11</v>
      </c>
      <c r="C7" s="58" t="s">
        <v>52</v>
      </c>
      <c r="D7" s="31" t="s">
        <v>61</v>
      </c>
      <c r="E7" s="31" t="s">
        <v>61</v>
      </c>
      <c r="F7" s="31" t="s">
        <v>61</v>
      </c>
      <c r="G7" s="31" t="s">
        <v>67</v>
      </c>
      <c r="H7" s="31" t="s">
        <v>67</v>
      </c>
      <c r="I7" s="31" t="s">
        <v>67</v>
      </c>
      <c r="J7" s="31" t="s">
        <v>67</v>
      </c>
      <c r="K7" s="31" t="s">
        <v>67</v>
      </c>
      <c r="L7" s="31" t="s">
        <v>67</v>
      </c>
      <c r="M7" s="31" t="s">
        <v>67</v>
      </c>
      <c r="N7" s="31" t="s">
        <v>67</v>
      </c>
      <c r="O7" s="31" t="s">
        <v>67</v>
      </c>
      <c r="P7" s="31" t="s">
        <v>67</v>
      </c>
      <c r="Q7" s="31" t="s">
        <v>67</v>
      </c>
      <c r="R7" s="31" t="s">
        <v>67</v>
      </c>
      <c r="S7" s="31" t="s">
        <v>67</v>
      </c>
      <c r="T7" s="31" t="s">
        <v>67</v>
      </c>
      <c r="U7" s="31" t="s">
        <v>67</v>
      </c>
      <c r="V7" s="31" t="s">
        <v>67</v>
      </c>
      <c r="W7" s="31" t="s">
        <v>67</v>
      </c>
      <c r="X7" s="31" t="s">
        <v>67</v>
      </c>
      <c r="Y7" s="31" t="s">
        <v>67</v>
      </c>
      <c r="Z7" s="31" t="s">
        <v>67</v>
      </c>
      <c r="AA7" s="31" t="s">
        <v>67</v>
      </c>
      <c r="AB7" s="31" t="s">
        <v>67</v>
      </c>
      <c r="AC7" s="31" t="s">
        <v>67</v>
      </c>
      <c r="AD7" s="31" t="s">
        <v>67</v>
      </c>
      <c r="AE7" s="31" t="s">
        <v>67</v>
      </c>
      <c r="AF7" s="31" t="s">
        <v>67</v>
      </c>
      <c r="AG7" s="31" t="s">
        <v>67</v>
      </c>
      <c r="AH7" s="31" t="s">
        <v>67</v>
      </c>
      <c r="AI7" s="31" t="s">
        <v>67</v>
      </c>
      <c r="AJ7" s="31" t="s">
        <v>67</v>
      </c>
      <c r="AK7" s="31" t="s">
        <v>93</v>
      </c>
      <c r="AL7" s="59" t="s">
        <v>55</v>
      </c>
      <c r="AM7" s="61" t="s">
        <v>11</v>
      </c>
      <c r="AN7" s="63" t="s">
        <v>59</v>
      </c>
      <c r="AO7" s="53" t="s">
        <v>94</v>
      </c>
      <c r="AP7" s="53" t="s">
        <v>94</v>
      </c>
      <c r="AQ7" s="53" t="s">
        <v>94</v>
      </c>
      <c r="AR7" s="53" t="s">
        <v>94</v>
      </c>
      <c r="AS7" s="53" t="s">
        <v>61</v>
      </c>
      <c r="AT7" s="53" t="s">
        <v>61</v>
      </c>
      <c r="AU7" s="53" t="s">
        <v>61</v>
      </c>
      <c r="AV7" s="53" t="s">
        <v>67</v>
      </c>
      <c r="AW7" s="53" t="s">
        <v>67</v>
      </c>
      <c r="AX7" s="53" t="s">
        <v>61</v>
      </c>
      <c r="AY7" s="53" t="s">
        <v>61</v>
      </c>
      <c r="AZ7" s="53" t="s">
        <v>61</v>
      </c>
      <c r="BA7" s="65" t="s">
        <v>28</v>
      </c>
      <c r="BB7" s="58" t="s">
        <v>11</v>
      </c>
      <c r="BC7" s="58" t="s">
        <v>60</v>
      </c>
      <c r="BD7" s="53" t="s">
        <v>61</v>
      </c>
      <c r="BE7" s="61" t="s">
        <v>95</v>
      </c>
      <c r="BF7" s="88" t="s">
        <v>11</v>
      </c>
      <c r="BG7" s="88" t="s">
        <v>96</v>
      </c>
      <c r="BH7" s="53" t="s">
        <v>61</v>
      </c>
      <c r="BI7" s="53" t="s">
        <v>61</v>
      </c>
      <c r="BJ7" s="53" t="s">
        <v>61</v>
      </c>
      <c r="BK7" s="53" t="s">
        <v>61</v>
      </c>
    </row>
    <row r="8" spans="1:63" s="6" customFormat="1" ht="22.5" customHeight="1">
      <c r="A8" s="65"/>
      <c r="B8" s="58"/>
      <c r="C8" s="58"/>
      <c r="D8" s="32" t="s">
        <v>62</v>
      </c>
      <c r="E8" s="32" t="s">
        <v>63</v>
      </c>
      <c r="F8" s="32" t="s">
        <v>64</v>
      </c>
      <c r="G8" s="32" t="s">
        <v>65</v>
      </c>
      <c r="H8" s="32" t="s">
        <v>66</v>
      </c>
      <c r="I8" s="32" t="s">
        <v>68</v>
      </c>
      <c r="J8" s="32" t="s">
        <v>69</v>
      </c>
      <c r="K8" s="32" t="s">
        <v>70</v>
      </c>
      <c r="L8" s="32" t="s">
        <v>71</v>
      </c>
      <c r="M8" s="32" t="s">
        <v>72</v>
      </c>
      <c r="N8" s="32" t="s">
        <v>63</v>
      </c>
      <c r="O8" s="32" t="s">
        <v>73</v>
      </c>
      <c r="P8" s="32" t="s">
        <v>74</v>
      </c>
      <c r="Q8" s="32" t="s">
        <v>75</v>
      </c>
      <c r="R8" s="32" t="s">
        <v>76</v>
      </c>
      <c r="S8" s="32" t="s">
        <v>53</v>
      </c>
      <c r="T8" s="32" t="s">
        <v>77</v>
      </c>
      <c r="U8" s="32" t="s">
        <v>78</v>
      </c>
      <c r="V8" s="32" t="s">
        <v>79</v>
      </c>
      <c r="W8" s="32" t="s">
        <v>80</v>
      </c>
      <c r="X8" s="32" t="s">
        <v>81</v>
      </c>
      <c r="Y8" s="32" t="s">
        <v>82</v>
      </c>
      <c r="Z8" s="32" t="s">
        <v>83</v>
      </c>
      <c r="AA8" s="32" t="s">
        <v>84</v>
      </c>
      <c r="AB8" s="32" t="s">
        <v>85</v>
      </c>
      <c r="AC8" s="32" t="s">
        <v>86</v>
      </c>
      <c r="AD8" s="32" t="s">
        <v>87</v>
      </c>
      <c r="AE8" s="32" t="s">
        <v>88</v>
      </c>
      <c r="AF8" s="32" t="s">
        <v>89</v>
      </c>
      <c r="AG8" s="32" t="s">
        <v>90</v>
      </c>
      <c r="AH8" s="32" t="s">
        <v>62</v>
      </c>
      <c r="AI8" s="32" t="s">
        <v>54</v>
      </c>
      <c r="AJ8" s="32" t="s">
        <v>91</v>
      </c>
      <c r="AK8" s="32" t="s">
        <v>92</v>
      </c>
      <c r="AL8" s="60"/>
      <c r="AM8" s="62"/>
      <c r="AN8" s="64"/>
      <c r="AO8" s="33">
        <v>7</v>
      </c>
      <c r="AP8" s="33">
        <v>8</v>
      </c>
      <c r="AQ8" s="33">
        <v>8.1</v>
      </c>
      <c r="AR8" s="33">
        <v>10.1</v>
      </c>
      <c r="AS8" s="33">
        <v>45.1</v>
      </c>
      <c r="AT8" s="33">
        <v>47.1</v>
      </c>
      <c r="AU8" s="33">
        <v>49.1</v>
      </c>
      <c r="AV8" s="33">
        <v>12</v>
      </c>
      <c r="AW8" s="33">
        <v>16</v>
      </c>
      <c r="AX8" s="33">
        <v>51</v>
      </c>
      <c r="AY8" s="33">
        <v>51.1</v>
      </c>
      <c r="AZ8" s="33">
        <v>57.1</v>
      </c>
      <c r="BA8" s="65"/>
      <c r="BB8" s="58"/>
      <c r="BC8" s="58"/>
      <c r="BD8" s="33">
        <v>49</v>
      </c>
      <c r="BE8" s="62"/>
      <c r="BF8" s="89"/>
      <c r="BG8" s="89"/>
      <c r="BH8" s="92" t="s">
        <v>120</v>
      </c>
      <c r="BI8" s="90" t="s">
        <v>121</v>
      </c>
      <c r="BJ8" s="91" t="s">
        <v>122</v>
      </c>
      <c r="BK8" s="90" t="s">
        <v>123</v>
      </c>
    </row>
    <row r="9" spans="1:63" s="15" customFormat="1" ht="12.75" customHeight="1">
      <c r="A9" s="76" t="s">
        <v>10</v>
      </c>
      <c r="B9" s="55"/>
      <c r="C9" s="17">
        <f t="shared" ref="C9:D9" si="0">SUM(C10:C11)</f>
        <v>0</v>
      </c>
      <c r="D9" s="8">
        <f t="shared" si="0"/>
        <v>0</v>
      </c>
      <c r="E9" s="8">
        <f t="shared" ref="E9:AK9" si="1">SUM(E10:E11)</f>
        <v>0</v>
      </c>
      <c r="F9" s="8">
        <f t="shared" si="1"/>
        <v>0</v>
      </c>
      <c r="G9" s="8">
        <f t="shared" si="1"/>
        <v>0</v>
      </c>
      <c r="H9" s="8">
        <f t="shared" si="1"/>
        <v>0</v>
      </c>
      <c r="I9" s="8">
        <f t="shared" si="1"/>
        <v>0</v>
      </c>
      <c r="J9" s="8">
        <f t="shared" si="1"/>
        <v>0</v>
      </c>
      <c r="K9" s="8">
        <f t="shared" si="1"/>
        <v>0</v>
      </c>
      <c r="L9" s="8">
        <f t="shared" si="1"/>
        <v>0</v>
      </c>
      <c r="M9" s="8">
        <f t="shared" si="1"/>
        <v>0</v>
      </c>
      <c r="N9" s="8">
        <f t="shared" si="1"/>
        <v>0</v>
      </c>
      <c r="O9" s="8">
        <f t="shared" si="1"/>
        <v>0</v>
      </c>
      <c r="P9" s="8">
        <f t="shared" si="1"/>
        <v>0</v>
      </c>
      <c r="Q9" s="8">
        <f t="shared" si="1"/>
        <v>0</v>
      </c>
      <c r="R9" s="8">
        <f t="shared" si="1"/>
        <v>0</v>
      </c>
      <c r="S9" s="8">
        <f t="shared" si="1"/>
        <v>0</v>
      </c>
      <c r="T9" s="8">
        <f t="shared" si="1"/>
        <v>0</v>
      </c>
      <c r="U9" s="8">
        <f t="shared" si="1"/>
        <v>0</v>
      </c>
      <c r="V9" s="8">
        <f t="shared" si="1"/>
        <v>0</v>
      </c>
      <c r="W9" s="8">
        <f t="shared" si="1"/>
        <v>0</v>
      </c>
      <c r="X9" s="8">
        <f t="shared" si="1"/>
        <v>0</v>
      </c>
      <c r="Y9" s="8">
        <f t="shared" si="1"/>
        <v>0</v>
      </c>
      <c r="Z9" s="8">
        <f t="shared" si="1"/>
        <v>0</v>
      </c>
      <c r="AA9" s="8">
        <f t="shared" si="1"/>
        <v>0</v>
      </c>
      <c r="AB9" s="8">
        <f t="shared" si="1"/>
        <v>0</v>
      </c>
      <c r="AC9" s="8">
        <f t="shared" si="1"/>
        <v>0</v>
      </c>
      <c r="AD9" s="8">
        <f t="shared" si="1"/>
        <v>0</v>
      </c>
      <c r="AE9" s="8">
        <f t="shared" si="1"/>
        <v>0</v>
      </c>
      <c r="AF9" s="8">
        <f t="shared" si="1"/>
        <v>0</v>
      </c>
      <c r="AG9" s="8">
        <f t="shared" si="1"/>
        <v>0</v>
      </c>
      <c r="AH9" s="8">
        <f t="shared" si="1"/>
        <v>0</v>
      </c>
      <c r="AI9" s="8">
        <f t="shared" si="1"/>
        <v>0</v>
      </c>
      <c r="AJ9" s="8">
        <f t="shared" si="1"/>
        <v>0</v>
      </c>
      <c r="AK9" s="8">
        <f t="shared" si="1"/>
        <v>0</v>
      </c>
      <c r="AL9" s="37" t="s">
        <v>10</v>
      </c>
      <c r="AM9" s="38"/>
      <c r="AN9" s="46">
        <f>SUM(AN10:AN11)</f>
        <v>0</v>
      </c>
      <c r="AO9" s="34">
        <v>0</v>
      </c>
      <c r="AP9" s="34">
        <v>0</v>
      </c>
      <c r="AQ9" s="34">
        <v>0</v>
      </c>
      <c r="AR9" s="34">
        <v>0</v>
      </c>
      <c r="AS9" s="34">
        <v>0</v>
      </c>
      <c r="AT9" s="34">
        <v>0</v>
      </c>
      <c r="AU9" s="34">
        <v>0</v>
      </c>
      <c r="AV9" s="34">
        <v>0</v>
      </c>
      <c r="AW9" s="34">
        <v>0</v>
      </c>
      <c r="AX9" s="34">
        <v>0</v>
      </c>
      <c r="AY9" s="34">
        <v>0</v>
      </c>
      <c r="AZ9" s="34">
        <v>0</v>
      </c>
      <c r="BA9" s="37" t="s">
        <v>10</v>
      </c>
      <c r="BB9" s="38"/>
      <c r="BC9" s="37">
        <f t="shared" ref="BC9" si="2">SUM(BC10:BC11)</f>
        <v>0</v>
      </c>
      <c r="BD9" s="34">
        <v>0</v>
      </c>
      <c r="BE9" s="86" t="s">
        <v>10</v>
      </c>
      <c r="BF9" s="87"/>
      <c r="BG9" s="93">
        <v>0</v>
      </c>
      <c r="BH9" s="8">
        <f>SUM(BH10:BH11)</f>
        <v>0</v>
      </c>
      <c r="BI9" s="8">
        <f t="shared" ref="BI9:BK9" si="3">SUM(BI10:BI11)</f>
        <v>0</v>
      </c>
      <c r="BJ9" s="8">
        <f t="shared" si="3"/>
        <v>0</v>
      </c>
      <c r="BK9" s="8">
        <f t="shared" si="3"/>
        <v>0</v>
      </c>
    </row>
    <row r="10" spans="1:63" s="15" customFormat="1" ht="23.25" customHeight="1">
      <c r="A10" s="54" t="s">
        <v>16</v>
      </c>
      <c r="B10" s="55" t="s">
        <v>29</v>
      </c>
      <c r="C10" s="55">
        <v>0</v>
      </c>
      <c r="D10" s="8">
        <f t="shared" ref="D10:AK10" si="4">SUM(D11:D11)</f>
        <v>0</v>
      </c>
      <c r="E10" s="8">
        <f t="shared" si="4"/>
        <v>0</v>
      </c>
      <c r="F10" s="8">
        <f t="shared" si="4"/>
        <v>0</v>
      </c>
      <c r="G10" s="8">
        <f t="shared" si="4"/>
        <v>0</v>
      </c>
      <c r="H10" s="8">
        <f t="shared" si="4"/>
        <v>0</v>
      </c>
      <c r="I10" s="8">
        <f t="shared" si="4"/>
        <v>0</v>
      </c>
      <c r="J10" s="8">
        <f t="shared" si="4"/>
        <v>0</v>
      </c>
      <c r="K10" s="8">
        <f t="shared" si="4"/>
        <v>0</v>
      </c>
      <c r="L10" s="8">
        <f t="shared" si="4"/>
        <v>0</v>
      </c>
      <c r="M10" s="8">
        <f t="shared" si="4"/>
        <v>0</v>
      </c>
      <c r="N10" s="8">
        <f t="shared" si="4"/>
        <v>0</v>
      </c>
      <c r="O10" s="8">
        <f t="shared" si="4"/>
        <v>0</v>
      </c>
      <c r="P10" s="8">
        <f t="shared" si="4"/>
        <v>0</v>
      </c>
      <c r="Q10" s="8">
        <f t="shared" si="4"/>
        <v>0</v>
      </c>
      <c r="R10" s="8">
        <f t="shared" si="4"/>
        <v>0</v>
      </c>
      <c r="S10" s="8">
        <f t="shared" si="4"/>
        <v>0</v>
      </c>
      <c r="T10" s="8">
        <f t="shared" si="4"/>
        <v>0</v>
      </c>
      <c r="U10" s="8">
        <f t="shared" si="4"/>
        <v>0</v>
      </c>
      <c r="V10" s="8">
        <f t="shared" si="4"/>
        <v>0</v>
      </c>
      <c r="W10" s="8">
        <f t="shared" si="4"/>
        <v>0</v>
      </c>
      <c r="X10" s="8">
        <f t="shared" si="4"/>
        <v>0</v>
      </c>
      <c r="Y10" s="8">
        <f t="shared" si="4"/>
        <v>0</v>
      </c>
      <c r="Z10" s="8">
        <f t="shared" si="4"/>
        <v>0</v>
      </c>
      <c r="AA10" s="8">
        <f t="shared" si="4"/>
        <v>0</v>
      </c>
      <c r="AB10" s="8">
        <f t="shared" si="4"/>
        <v>0</v>
      </c>
      <c r="AC10" s="8">
        <f t="shared" si="4"/>
        <v>0</v>
      </c>
      <c r="AD10" s="8">
        <f t="shared" si="4"/>
        <v>0</v>
      </c>
      <c r="AE10" s="8">
        <f t="shared" si="4"/>
        <v>0</v>
      </c>
      <c r="AF10" s="8">
        <f t="shared" si="4"/>
        <v>0</v>
      </c>
      <c r="AG10" s="8">
        <f t="shared" si="4"/>
        <v>0</v>
      </c>
      <c r="AH10" s="8">
        <f t="shared" si="4"/>
        <v>0</v>
      </c>
      <c r="AI10" s="8">
        <f t="shared" si="4"/>
        <v>0</v>
      </c>
      <c r="AJ10" s="8">
        <f t="shared" si="4"/>
        <v>0</v>
      </c>
      <c r="AK10" s="8">
        <f t="shared" si="4"/>
        <v>0</v>
      </c>
      <c r="AL10" s="39" t="s">
        <v>16</v>
      </c>
      <c r="AM10" s="38" t="s">
        <v>29</v>
      </c>
      <c r="AN10" s="47">
        <v>0</v>
      </c>
      <c r="AO10" s="35">
        <v>0</v>
      </c>
      <c r="AP10" s="35">
        <v>0</v>
      </c>
      <c r="AQ10" s="35">
        <v>0</v>
      </c>
      <c r="AR10" s="35">
        <v>0</v>
      </c>
      <c r="AS10" s="35">
        <v>0</v>
      </c>
      <c r="AT10" s="35">
        <v>0</v>
      </c>
      <c r="AU10" s="35"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9" t="s">
        <v>16</v>
      </c>
      <c r="BB10" s="38" t="s">
        <v>29</v>
      </c>
      <c r="BC10" s="38">
        <v>0</v>
      </c>
      <c r="BD10" s="35">
        <v>0</v>
      </c>
      <c r="BE10" s="68" t="s">
        <v>16</v>
      </c>
      <c r="BF10" s="67" t="s">
        <v>97</v>
      </c>
      <c r="BG10" s="55">
        <v>0</v>
      </c>
      <c r="BH10" s="14">
        <f>$C$10*12*BH34</f>
        <v>0</v>
      </c>
      <c r="BI10" s="14">
        <f t="shared" ref="BI10:BK10" si="5">$C$10*12*BI34</f>
        <v>0</v>
      </c>
      <c r="BJ10" s="14">
        <f t="shared" si="5"/>
        <v>0</v>
      </c>
      <c r="BK10" s="14">
        <f t="shared" si="5"/>
        <v>0</v>
      </c>
    </row>
    <row r="11" spans="1:63" s="15" customFormat="1" ht="27.75" customHeight="1">
      <c r="A11" s="68" t="s">
        <v>20</v>
      </c>
      <c r="B11" s="55" t="s">
        <v>29</v>
      </c>
      <c r="C11" s="55">
        <v>0</v>
      </c>
      <c r="D11" s="14">
        <f>$BZ$11*12*D34</f>
        <v>0</v>
      </c>
      <c r="E11" s="14">
        <f>$BZ$11*12*E34</f>
        <v>0</v>
      </c>
      <c r="F11" s="14">
        <f>$BZ$11*12*F34</f>
        <v>0</v>
      </c>
      <c r="G11" s="14">
        <f>$BZ$11*12*G34</f>
        <v>0</v>
      </c>
      <c r="H11" s="14">
        <f>$BZ$11*12*H34</f>
        <v>0</v>
      </c>
      <c r="I11" s="14">
        <f>$BZ$11*12*I34</f>
        <v>0</v>
      </c>
      <c r="J11" s="14">
        <f>$BZ$11*12*J34</f>
        <v>0</v>
      </c>
      <c r="K11" s="14">
        <f>$BZ$11*12*K34</f>
        <v>0</v>
      </c>
      <c r="L11" s="14">
        <f>$BZ$11*12*L34</f>
        <v>0</v>
      </c>
      <c r="M11" s="14">
        <f>$BZ$11*12*M34</f>
        <v>0</v>
      </c>
      <c r="N11" s="14">
        <f>$BZ$11*12*N34</f>
        <v>0</v>
      </c>
      <c r="O11" s="14">
        <f>$BZ$11*12*O34</f>
        <v>0</v>
      </c>
      <c r="P11" s="14">
        <f>$BZ$11*12*P34</f>
        <v>0</v>
      </c>
      <c r="Q11" s="14">
        <f>$BZ$11*12*Q34</f>
        <v>0</v>
      </c>
      <c r="R11" s="14">
        <f>$BZ$11*12*R34</f>
        <v>0</v>
      </c>
      <c r="S11" s="14">
        <f>$BZ$11*12*S34</f>
        <v>0</v>
      </c>
      <c r="T11" s="14">
        <f>$BZ$11*12*T34</f>
        <v>0</v>
      </c>
      <c r="U11" s="14">
        <f>$BZ$11*12*U34</f>
        <v>0</v>
      </c>
      <c r="V11" s="14">
        <f>$BZ$11*12*V34</f>
        <v>0</v>
      </c>
      <c r="W11" s="14">
        <f>$BZ$11*12*W34</f>
        <v>0</v>
      </c>
      <c r="X11" s="14">
        <f>$BZ$11*12*X34</f>
        <v>0</v>
      </c>
      <c r="Y11" s="14">
        <f>$BZ$11*12*Y34</f>
        <v>0</v>
      </c>
      <c r="Z11" s="14">
        <f>$BZ$11*12*Z34</f>
        <v>0</v>
      </c>
      <c r="AA11" s="14">
        <f>$BZ$11*12*AA34</f>
        <v>0</v>
      </c>
      <c r="AB11" s="14">
        <f>$BZ$11*12*AB34</f>
        <v>0</v>
      </c>
      <c r="AC11" s="14">
        <f>$BZ$11*12*AC34</f>
        <v>0</v>
      </c>
      <c r="AD11" s="14">
        <f>$BZ$11*12*AD34</f>
        <v>0</v>
      </c>
      <c r="AE11" s="14">
        <f>$BZ$11*12*AE34</f>
        <v>0</v>
      </c>
      <c r="AF11" s="14">
        <f>$BZ$11*12*AF34</f>
        <v>0</v>
      </c>
      <c r="AG11" s="14">
        <f>$BZ$11*12*AG34</f>
        <v>0</v>
      </c>
      <c r="AH11" s="14">
        <f>$BZ$11*12*AH34</f>
        <v>0</v>
      </c>
      <c r="AI11" s="14">
        <f>$BZ$11*12*AI34</f>
        <v>0</v>
      </c>
      <c r="AJ11" s="14">
        <f>$BZ$11*12*AJ34</f>
        <v>0</v>
      </c>
      <c r="AK11" s="14">
        <f>$BZ$11*12*AK34</f>
        <v>0</v>
      </c>
      <c r="AL11" s="40" t="s">
        <v>20</v>
      </c>
      <c r="AM11" s="38" t="s">
        <v>29</v>
      </c>
      <c r="AN11" s="47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40" t="s">
        <v>20</v>
      </c>
      <c r="BB11" s="38" t="s">
        <v>29</v>
      </c>
      <c r="BC11" s="38">
        <v>0</v>
      </c>
      <c r="BD11" s="35">
        <v>0</v>
      </c>
      <c r="BE11" s="68" t="s">
        <v>20</v>
      </c>
      <c r="BF11" s="67" t="s">
        <v>98</v>
      </c>
      <c r="BG11" s="55">
        <v>0</v>
      </c>
      <c r="BH11" s="14">
        <f>$C$11*12*BH34</f>
        <v>0</v>
      </c>
      <c r="BI11" s="14">
        <f t="shared" ref="BI11:BK11" si="6">$C$11*12*BI34</f>
        <v>0</v>
      </c>
      <c r="BJ11" s="14">
        <f t="shared" si="6"/>
        <v>0</v>
      </c>
      <c r="BK11" s="14">
        <f t="shared" si="6"/>
        <v>0</v>
      </c>
    </row>
    <row r="12" spans="1:63" s="15" customFormat="1" ht="23.85" customHeight="1">
      <c r="A12" s="66" t="s">
        <v>9</v>
      </c>
      <c r="B12" s="55"/>
      <c r="C12" s="17">
        <f>SUM(C13:C19)</f>
        <v>9.4499999999999993</v>
      </c>
      <c r="D12" s="77">
        <f>SUM(D13:D19)</f>
        <v>62664.840000000004</v>
      </c>
      <c r="E12" s="77">
        <f t="shared" ref="E12:AK12" si="7">SUM(E13:E19)</f>
        <v>58763.880000000005</v>
      </c>
      <c r="F12" s="77">
        <f t="shared" si="7"/>
        <v>58310.280000000006</v>
      </c>
      <c r="G12" s="77">
        <f t="shared" si="7"/>
        <v>59058.719999999994</v>
      </c>
      <c r="H12" s="77">
        <f t="shared" si="7"/>
        <v>57210.3</v>
      </c>
      <c r="I12" s="77">
        <f t="shared" si="7"/>
        <v>57437.100000000006</v>
      </c>
      <c r="J12" s="77">
        <f t="shared" si="7"/>
        <v>56858.759999999995</v>
      </c>
      <c r="K12" s="77">
        <f t="shared" si="7"/>
        <v>58151.51999999999</v>
      </c>
      <c r="L12" s="77">
        <f t="shared" si="7"/>
        <v>59081.4</v>
      </c>
      <c r="M12" s="77">
        <f t="shared" si="7"/>
        <v>58230.9</v>
      </c>
      <c r="N12" s="77">
        <f t="shared" si="7"/>
        <v>57970.080000000002</v>
      </c>
      <c r="O12" s="77">
        <f t="shared" si="7"/>
        <v>57686.58</v>
      </c>
      <c r="P12" s="77">
        <f t="shared" si="7"/>
        <v>79402.679999999993</v>
      </c>
      <c r="Q12" s="77">
        <f t="shared" si="7"/>
        <v>78189.299999999988</v>
      </c>
      <c r="R12" s="77">
        <f t="shared" si="7"/>
        <v>78370.740000000005</v>
      </c>
      <c r="S12" s="77">
        <f t="shared" si="7"/>
        <v>61020.54</v>
      </c>
      <c r="T12" s="77">
        <f t="shared" si="7"/>
        <v>61122.6</v>
      </c>
      <c r="U12" s="77">
        <f t="shared" si="7"/>
        <v>50757.840000000011</v>
      </c>
      <c r="V12" s="77">
        <f t="shared" si="7"/>
        <v>43761.06</v>
      </c>
      <c r="W12" s="77">
        <f t="shared" si="7"/>
        <v>50009.399999999994</v>
      </c>
      <c r="X12" s="77">
        <f t="shared" si="7"/>
        <v>57868.020000000004</v>
      </c>
      <c r="Y12" s="77">
        <f t="shared" si="7"/>
        <v>49669.2</v>
      </c>
      <c r="Z12" s="77">
        <f t="shared" si="7"/>
        <v>50531.040000000001</v>
      </c>
      <c r="AA12" s="77">
        <f t="shared" si="7"/>
        <v>59637.06</v>
      </c>
      <c r="AB12" s="77">
        <f t="shared" si="7"/>
        <v>79345.98000000001</v>
      </c>
      <c r="AC12" s="77">
        <f t="shared" si="7"/>
        <v>37013.759999999995</v>
      </c>
      <c r="AD12" s="77">
        <f t="shared" si="7"/>
        <v>38317.86</v>
      </c>
      <c r="AE12" s="77">
        <f t="shared" si="7"/>
        <v>80706.78</v>
      </c>
      <c r="AF12" s="77">
        <f t="shared" si="7"/>
        <v>37240.559999999998</v>
      </c>
      <c r="AG12" s="77">
        <f t="shared" si="7"/>
        <v>79731.540000000008</v>
      </c>
      <c r="AH12" s="77">
        <f t="shared" si="7"/>
        <v>37410.659999999996</v>
      </c>
      <c r="AI12" s="77">
        <f t="shared" si="7"/>
        <v>43647.66</v>
      </c>
      <c r="AJ12" s="77">
        <f t="shared" si="7"/>
        <v>24199.56</v>
      </c>
      <c r="AK12" s="77">
        <f t="shared" si="7"/>
        <v>60430.86</v>
      </c>
      <c r="AL12" s="56" t="s">
        <v>9</v>
      </c>
      <c r="AM12" s="38"/>
      <c r="AN12" s="46">
        <f>SUM(AN13:AN19)</f>
        <v>9.58</v>
      </c>
      <c r="AO12" s="36">
        <f>AO13+AO14+AO15+AO16+AO17+AO18+AO19</f>
        <v>71367.168000000005</v>
      </c>
      <c r="AP12" s="36">
        <f t="shared" ref="AP12:AX12" si="8">AP13+AP14+AP15+AP16+AP17+AP18+AP19</f>
        <v>72574.247999999992</v>
      </c>
      <c r="AQ12" s="36">
        <f t="shared" si="8"/>
        <v>71597.087999999989</v>
      </c>
      <c r="AR12" s="36">
        <f t="shared" si="8"/>
        <v>72597.239999999991</v>
      </c>
      <c r="AS12" s="36">
        <f t="shared" si="8"/>
        <v>59215.896000000001</v>
      </c>
      <c r="AT12" s="36">
        <f t="shared" si="8"/>
        <v>59583.767999999996</v>
      </c>
      <c r="AU12" s="36">
        <f t="shared" si="8"/>
        <v>59135.423999999999</v>
      </c>
      <c r="AV12" s="36">
        <f t="shared" si="8"/>
        <v>76115.016000000003</v>
      </c>
      <c r="AW12" s="36">
        <f t="shared" si="8"/>
        <v>64055.712000000007</v>
      </c>
      <c r="AX12" s="36">
        <f t="shared" si="8"/>
        <v>58066.296000000002</v>
      </c>
      <c r="AY12" s="36">
        <f t="shared" ref="AY12" si="9">AY13+AY14+AY15+AY16+AY17+AY18+AY19</f>
        <v>59434.32</v>
      </c>
      <c r="AZ12" s="36">
        <f t="shared" ref="AZ12" si="10">AZ13+AZ14+AZ15+AZ16+AZ17+AZ18+AZ19</f>
        <v>83231.040000000008</v>
      </c>
      <c r="BA12" s="56" t="s">
        <v>9</v>
      </c>
      <c r="BB12" s="38"/>
      <c r="BC12" s="37">
        <f>SUM(BC13:BC19)</f>
        <v>9.4499999999999993</v>
      </c>
      <c r="BD12" s="36">
        <f t="shared" ref="BD12" si="11">BD13+BD14+BD15+BD16+BD17+BD18+BD19</f>
        <v>57130.92</v>
      </c>
      <c r="BE12" s="66" t="s">
        <v>9</v>
      </c>
      <c r="BF12" s="67"/>
      <c r="BG12" s="17">
        <f>SUM(BG13:BG18)</f>
        <v>4.4300000000000006</v>
      </c>
      <c r="BH12" s="77">
        <f>SUM(BH13:BH18)</f>
        <v>26404.572</v>
      </c>
      <c r="BI12" s="77">
        <f t="shared" ref="BI12:BK12" si="12">SUM(BI13:BI18)</f>
        <v>40359.072</v>
      </c>
      <c r="BJ12" s="77">
        <f t="shared" si="12"/>
        <v>39960.372000000003</v>
      </c>
      <c r="BK12" s="77">
        <f t="shared" si="12"/>
        <v>39880.632000000005</v>
      </c>
    </row>
    <row r="13" spans="1:63" s="15" customFormat="1" ht="28.5" customHeight="1">
      <c r="A13" s="54" t="s">
        <v>30</v>
      </c>
      <c r="B13" s="55" t="s">
        <v>17</v>
      </c>
      <c r="C13" s="55">
        <v>0.39</v>
      </c>
      <c r="D13" s="14">
        <f t="shared" ref="D13" si="13">$C$13*12*D34</f>
        <v>2586.1680000000001</v>
      </c>
      <c r="E13" s="14">
        <f t="shared" ref="E13:AK13" si="14">$C$13*12*E34</f>
        <v>2425.1759999999999</v>
      </c>
      <c r="F13" s="14">
        <f t="shared" si="14"/>
        <v>2406.4560000000001</v>
      </c>
      <c r="G13" s="14">
        <f t="shared" si="14"/>
        <v>2437.3439999999996</v>
      </c>
      <c r="H13" s="14">
        <f t="shared" si="14"/>
        <v>2361.06</v>
      </c>
      <c r="I13" s="14">
        <f t="shared" si="14"/>
        <v>2370.42</v>
      </c>
      <c r="J13" s="14">
        <f t="shared" si="14"/>
        <v>2346.5519999999997</v>
      </c>
      <c r="K13" s="14">
        <f t="shared" si="14"/>
        <v>2399.9039999999995</v>
      </c>
      <c r="L13" s="14">
        <f t="shared" si="14"/>
        <v>2438.2799999999997</v>
      </c>
      <c r="M13" s="14">
        <f t="shared" si="14"/>
        <v>2403.1799999999998</v>
      </c>
      <c r="N13" s="14">
        <f t="shared" si="14"/>
        <v>2392.4159999999997</v>
      </c>
      <c r="O13" s="14">
        <f t="shared" si="14"/>
        <v>2380.7159999999999</v>
      </c>
      <c r="P13" s="14">
        <f t="shared" si="14"/>
        <v>3276.9360000000001</v>
      </c>
      <c r="Q13" s="14">
        <f t="shared" si="14"/>
        <v>3226.8599999999997</v>
      </c>
      <c r="R13" s="14">
        <f t="shared" si="14"/>
        <v>3234.348</v>
      </c>
      <c r="S13" s="14">
        <f t="shared" si="14"/>
        <v>2518.308</v>
      </c>
      <c r="T13" s="14">
        <f t="shared" si="14"/>
        <v>2522.52</v>
      </c>
      <c r="U13" s="14">
        <f t="shared" si="14"/>
        <v>2094.768</v>
      </c>
      <c r="V13" s="14">
        <f t="shared" si="14"/>
        <v>1806.0119999999997</v>
      </c>
      <c r="W13" s="14">
        <f t="shared" si="14"/>
        <v>2063.8799999999997</v>
      </c>
      <c r="X13" s="14">
        <f t="shared" si="14"/>
        <v>2388.2039999999997</v>
      </c>
      <c r="Y13" s="14">
        <f t="shared" si="14"/>
        <v>2049.8399999999997</v>
      </c>
      <c r="Z13" s="14">
        <f t="shared" si="14"/>
        <v>2085.4079999999999</v>
      </c>
      <c r="AA13" s="14">
        <f t="shared" si="14"/>
        <v>2461.2119999999995</v>
      </c>
      <c r="AB13" s="14">
        <f t="shared" si="14"/>
        <v>3274.596</v>
      </c>
      <c r="AC13" s="14">
        <f t="shared" si="14"/>
        <v>1527.5519999999999</v>
      </c>
      <c r="AD13" s="14">
        <f t="shared" si="14"/>
        <v>1581.3719999999998</v>
      </c>
      <c r="AE13" s="14">
        <f t="shared" si="14"/>
        <v>3330.7559999999999</v>
      </c>
      <c r="AF13" s="14">
        <f t="shared" si="14"/>
        <v>1536.9119999999998</v>
      </c>
      <c r="AG13" s="14">
        <f t="shared" si="14"/>
        <v>3290.5079999999998</v>
      </c>
      <c r="AH13" s="14">
        <f t="shared" si="14"/>
        <v>1543.9319999999998</v>
      </c>
      <c r="AI13" s="14">
        <f t="shared" si="14"/>
        <v>1801.3319999999999</v>
      </c>
      <c r="AJ13" s="14">
        <f t="shared" si="14"/>
        <v>998.71199999999999</v>
      </c>
      <c r="AK13" s="14">
        <f t="shared" si="14"/>
        <v>2493.9719999999998</v>
      </c>
      <c r="AL13" s="39" t="s">
        <v>30</v>
      </c>
      <c r="AM13" s="38" t="s">
        <v>17</v>
      </c>
      <c r="AN13" s="47">
        <v>0.39</v>
      </c>
      <c r="AO13" s="35">
        <f>$AN$13*12*AO34</f>
        <v>2905.3439999999996</v>
      </c>
      <c r="AP13" s="35">
        <f t="shared" ref="AP13:AX13" si="15">$AN$13*12*AP34</f>
        <v>2954.4839999999995</v>
      </c>
      <c r="AQ13" s="35">
        <f t="shared" si="15"/>
        <v>2914.7039999999997</v>
      </c>
      <c r="AR13" s="35">
        <f t="shared" si="15"/>
        <v>2955.4199999999996</v>
      </c>
      <c r="AS13" s="35">
        <f t="shared" si="15"/>
        <v>2410.6680000000001</v>
      </c>
      <c r="AT13" s="35">
        <f t="shared" si="15"/>
        <v>2425.6439999999998</v>
      </c>
      <c r="AU13" s="35">
        <f t="shared" si="15"/>
        <v>2407.3919999999998</v>
      </c>
      <c r="AV13" s="35">
        <f t="shared" si="15"/>
        <v>3098.6279999999997</v>
      </c>
      <c r="AW13" s="35">
        <f t="shared" si="15"/>
        <v>2607.6959999999999</v>
      </c>
      <c r="AX13" s="35">
        <f t="shared" si="15"/>
        <v>2363.8679999999999</v>
      </c>
      <c r="AY13" s="35">
        <f t="shared" ref="AY13:AZ13" si="16">$AN$13*12*AY34</f>
        <v>2419.56</v>
      </c>
      <c r="AZ13" s="35">
        <f t="shared" si="16"/>
        <v>3388.3199999999997</v>
      </c>
      <c r="BA13" s="39" t="s">
        <v>30</v>
      </c>
      <c r="BB13" s="38" t="s">
        <v>17</v>
      </c>
      <c r="BC13" s="38">
        <v>0.39</v>
      </c>
      <c r="BD13" s="35">
        <f>$BC$13*12*BD34</f>
        <v>2357.7840000000001</v>
      </c>
      <c r="BE13" s="68" t="s">
        <v>99</v>
      </c>
      <c r="BF13" s="67" t="s">
        <v>17</v>
      </c>
      <c r="BG13" s="55">
        <v>0.41</v>
      </c>
      <c r="BH13" s="14">
        <f>$BG$13*12*BH34</f>
        <v>2443.7640000000001</v>
      </c>
      <c r="BI13" s="14">
        <f t="shared" ref="BI13:BK13" si="17">$BG$13*12*BI34</f>
        <v>3735.2640000000001</v>
      </c>
      <c r="BJ13" s="14">
        <f t="shared" si="17"/>
        <v>3698.364</v>
      </c>
      <c r="BK13" s="14">
        <f t="shared" si="17"/>
        <v>3690.9840000000004</v>
      </c>
    </row>
    <row r="14" spans="1:63" s="15" customFormat="1" ht="48" customHeight="1">
      <c r="A14" s="54" t="s">
        <v>31</v>
      </c>
      <c r="B14" s="55" t="s">
        <v>8</v>
      </c>
      <c r="C14" s="55">
        <v>0.7</v>
      </c>
      <c r="D14" s="14">
        <f t="shared" ref="D14" si="18">$C$14*12*D34</f>
        <v>4641.8399999999992</v>
      </c>
      <c r="E14" s="14">
        <f t="shared" ref="E14:AK14" si="19">$C$14*12*E34</f>
        <v>4352.8799999999992</v>
      </c>
      <c r="F14" s="14">
        <f t="shared" si="19"/>
        <v>4319.28</v>
      </c>
      <c r="G14" s="14">
        <f t="shared" si="19"/>
        <v>4374.7199999999984</v>
      </c>
      <c r="H14" s="14">
        <f t="shared" si="19"/>
        <v>4237.7999999999993</v>
      </c>
      <c r="I14" s="14">
        <f t="shared" si="19"/>
        <v>4254.5999999999995</v>
      </c>
      <c r="J14" s="14">
        <f t="shared" si="19"/>
        <v>4211.7599999999993</v>
      </c>
      <c r="K14" s="14">
        <f t="shared" si="19"/>
        <v>4307.5199999999986</v>
      </c>
      <c r="L14" s="14">
        <f t="shared" si="19"/>
        <v>4376.3999999999996</v>
      </c>
      <c r="M14" s="14">
        <f t="shared" si="19"/>
        <v>4313.3999999999996</v>
      </c>
      <c r="N14" s="14">
        <f t="shared" si="19"/>
        <v>4294.079999999999</v>
      </c>
      <c r="O14" s="14">
        <f t="shared" si="19"/>
        <v>4273.079999999999</v>
      </c>
      <c r="P14" s="14">
        <f t="shared" si="19"/>
        <v>5881.6799999999994</v>
      </c>
      <c r="Q14" s="14">
        <f t="shared" si="19"/>
        <v>5791.7999999999993</v>
      </c>
      <c r="R14" s="14">
        <f t="shared" si="19"/>
        <v>5805.2399999999989</v>
      </c>
      <c r="S14" s="14">
        <f t="shared" si="19"/>
        <v>4520.0399999999991</v>
      </c>
      <c r="T14" s="14">
        <f t="shared" si="19"/>
        <v>4527.5999999999995</v>
      </c>
      <c r="U14" s="14">
        <f t="shared" si="19"/>
        <v>3759.8399999999997</v>
      </c>
      <c r="V14" s="14">
        <f t="shared" si="19"/>
        <v>3241.559999999999</v>
      </c>
      <c r="W14" s="14">
        <f t="shared" si="19"/>
        <v>3704.3999999999992</v>
      </c>
      <c r="X14" s="14">
        <f t="shared" si="19"/>
        <v>4286.5199999999995</v>
      </c>
      <c r="Y14" s="14">
        <f t="shared" si="19"/>
        <v>3679.1999999999994</v>
      </c>
      <c r="Z14" s="14">
        <f t="shared" si="19"/>
        <v>3743.0399999999995</v>
      </c>
      <c r="AA14" s="14">
        <f t="shared" si="19"/>
        <v>4417.5599999999995</v>
      </c>
      <c r="AB14" s="14">
        <f t="shared" si="19"/>
        <v>5877.48</v>
      </c>
      <c r="AC14" s="14">
        <f t="shared" si="19"/>
        <v>2741.7599999999993</v>
      </c>
      <c r="AD14" s="14">
        <f t="shared" si="19"/>
        <v>2838.3599999999992</v>
      </c>
      <c r="AE14" s="14">
        <f t="shared" si="19"/>
        <v>5978.28</v>
      </c>
      <c r="AF14" s="14">
        <f t="shared" si="19"/>
        <v>2758.5599999999995</v>
      </c>
      <c r="AG14" s="14">
        <f t="shared" si="19"/>
        <v>5906.0399999999991</v>
      </c>
      <c r="AH14" s="14">
        <f t="shared" si="19"/>
        <v>2771.1599999999994</v>
      </c>
      <c r="AI14" s="14">
        <f t="shared" si="19"/>
        <v>3233.1599999999994</v>
      </c>
      <c r="AJ14" s="14">
        <f t="shared" si="19"/>
        <v>1792.5599999999997</v>
      </c>
      <c r="AK14" s="14">
        <f t="shared" si="19"/>
        <v>4476.3599999999988</v>
      </c>
      <c r="AL14" s="39" t="s">
        <v>31</v>
      </c>
      <c r="AM14" s="38" t="s">
        <v>8</v>
      </c>
      <c r="AN14" s="47">
        <v>0.71</v>
      </c>
      <c r="AO14" s="35">
        <f>$AN$14*12*AO34</f>
        <v>5289.2159999999994</v>
      </c>
      <c r="AP14" s="35">
        <f t="shared" ref="AP14:AX14" si="20">$AN$14*12*AP34</f>
        <v>5378.6759999999995</v>
      </c>
      <c r="AQ14" s="35">
        <f t="shared" si="20"/>
        <v>5306.2559999999994</v>
      </c>
      <c r="AR14" s="35">
        <f t="shared" si="20"/>
        <v>5380.38</v>
      </c>
      <c r="AS14" s="35">
        <f t="shared" si="20"/>
        <v>4388.652</v>
      </c>
      <c r="AT14" s="35">
        <f t="shared" si="20"/>
        <v>4415.9159999999993</v>
      </c>
      <c r="AU14" s="35">
        <f t="shared" si="20"/>
        <v>4382.6879999999992</v>
      </c>
      <c r="AV14" s="35">
        <f t="shared" si="20"/>
        <v>5641.0919999999996</v>
      </c>
      <c r="AW14" s="35">
        <f t="shared" si="20"/>
        <v>4747.3440000000001</v>
      </c>
      <c r="AX14" s="35">
        <f t="shared" si="20"/>
        <v>4303.4520000000002</v>
      </c>
      <c r="AY14" s="35">
        <f t="shared" ref="AY14:AZ14" si="21">$AN$14*12*AY34</f>
        <v>4404.84</v>
      </c>
      <c r="AZ14" s="35">
        <f t="shared" si="21"/>
        <v>6168.48</v>
      </c>
      <c r="BA14" s="39" t="s">
        <v>31</v>
      </c>
      <c r="BB14" s="38" t="s">
        <v>8</v>
      </c>
      <c r="BC14" s="38">
        <v>0.7</v>
      </c>
      <c r="BD14" s="35">
        <f>$BC$14*12*BD34</f>
        <v>4231.9199999999992</v>
      </c>
      <c r="BE14" s="68" t="s">
        <v>100</v>
      </c>
      <c r="BF14" s="67" t="s">
        <v>8</v>
      </c>
      <c r="BG14" s="55">
        <v>0.49</v>
      </c>
      <c r="BH14" s="14">
        <f>$BG$14*12*BH34</f>
        <v>2920.596</v>
      </c>
      <c r="BI14" s="14">
        <f t="shared" ref="BI14:BK14" si="22">$BG$14*12*BI34</f>
        <v>4464.0960000000005</v>
      </c>
      <c r="BJ14" s="14">
        <f t="shared" si="22"/>
        <v>4419.9960000000001</v>
      </c>
      <c r="BK14" s="14">
        <f t="shared" si="22"/>
        <v>4411.1760000000004</v>
      </c>
    </row>
    <row r="15" spans="1:63" s="15" customFormat="1" ht="35.25" customHeight="1">
      <c r="A15" s="54" t="s">
        <v>32</v>
      </c>
      <c r="B15" s="55" t="s">
        <v>18</v>
      </c>
      <c r="C15" s="55">
        <v>0.38</v>
      </c>
      <c r="D15" s="14">
        <f t="shared" ref="D15" si="23">$C$15*12*D34</f>
        <v>2519.8560000000002</v>
      </c>
      <c r="E15" s="14">
        <f t="shared" ref="E15:AK15" si="24">$C$15*12*E34</f>
        <v>2362.9920000000006</v>
      </c>
      <c r="F15" s="14">
        <f t="shared" si="24"/>
        <v>2344.7520000000004</v>
      </c>
      <c r="G15" s="14">
        <f t="shared" si="24"/>
        <v>2374.848</v>
      </c>
      <c r="H15" s="14">
        <f t="shared" si="24"/>
        <v>2300.5200000000004</v>
      </c>
      <c r="I15" s="14">
        <f t="shared" si="24"/>
        <v>2309.6400000000003</v>
      </c>
      <c r="J15" s="14">
        <f t="shared" si="24"/>
        <v>2286.384</v>
      </c>
      <c r="K15" s="14">
        <f t="shared" si="24"/>
        <v>2338.3679999999999</v>
      </c>
      <c r="L15" s="14">
        <f t="shared" si="24"/>
        <v>2375.7600000000002</v>
      </c>
      <c r="M15" s="14">
        <f t="shared" si="24"/>
        <v>2341.5600000000004</v>
      </c>
      <c r="N15" s="14">
        <f t="shared" si="24"/>
        <v>2331.0720000000001</v>
      </c>
      <c r="O15" s="14">
        <f t="shared" si="24"/>
        <v>2319.672</v>
      </c>
      <c r="P15" s="14">
        <f t="shared" si="24"/>
        <v>3192.9120000000007</v>
      </c>
      <c r="Q15" s="14">
        <f t="shared" si="24"/>
        <v>3144.1200000000003</v>
      </c>
      <c r="R15" s="14">
        <f t="shared" si="24"/>
        <v>3151.4160000000006</v>
      </c>
      <c r="S15" s="14">
        <f t="shared" si="24"/>
        <v>2453.7360000000003</v>
      </c>
      <c r="T15" s="14">
        <f t="shared" si="24"/>
        <v>2457.84</v>
      </c>
      <c r="U15" s="14">
        <f t="shared" si="24"/>
        <v>2041.0560000000003</v>
      </c>
      <c r="V15" s="14">
        <f t="shared" si="24"/>
        <v>1759.7040000000002</v>
      </c>
      <c r="W15" s="14">
        <f t="shared" si="24"/>
        <v>2010.9600000000003</v>
      </c>
      <c r="X15" s="14">
        <f t="shared" si="24"/>
        <v>2326.9680000000003</v>
      </c>
      <c r="Y15" s="14">
        <f t="shared" si="24"/>
        <v>1997.2800000000002</v>
      </c>
      <c r="Z15" s="14">
        <f t="shared" si="24"/>
        <v>2031.9360000000004</v>
      </c>
      <c r="AA15" s="14">
        <f t="shared" si="24"/>
        <v>2398.1040000000003</v>
      </c>
      <c r="AB15" s="14">
        <f t="shared" si="24"/>
        <v>3190.6320000000005</v>
      </c>
      <c r="AC15" s="14">
        <f t="shared" si="24"/>
        <v>1488.384</v>
      </c>
      <c r="AD15" s="14">
        <f t="shared" si="24"/>
        <v>1540.8240000000001</v>
      </c>
      <c r="AE15" s="14">
        <f t="shared" si="24"/>
        <v>3245.3520000000008</v>
      </c>
      <c r="AF15" s="14">
        <f t="shared" si="24"/>
        <v>1497.5040000000001</v>
      </c>
      <c r="AG15" s="14">
        <f t="shared" si="24"/>
        <v>3206.1360000000004</v>
      </c>
      <c r="AH15" s="14">
        <f t="shared" si="24"/>
        <v>1504.3440000000001</v>
      </c>
      <c r="AI15" s="14">
        <f t="shared" si="24"/>
        <v>1755.144</v>
      </c>
      <c r="AJ15" s="14">
        <f t="shared" si="24"/>
        <v>973.10400000000016</v>
      </c>
      <c r="AK15" s="14">
        <f t="shared" si="24"/>
        <v>2430.0240000000003</v>
      </c>
      <c r="AL15" s="39" t="s">
        <v>32</v>
      </c>
      <c r="AM15" s="38" t="s">
        <v>18</v>
      </c>
      <c r="AN15" s="47">
        <v>0.43</v>
      </c>
      <c r="AO15" s="35">
        <f>$AN$15*12*AO34</f>
        <v>3203.328</v>
      </c>
      <c r="AP15" s="35">
        <f t="shared" ref="AP15:AX15" si="25">$AN$15*12*AP34</f>
        <v>3257.5079999999998</v>
      </c>
      <c r="AQ15" s="35">
        <f t="shared" si="25"/>
        <v>3213.6479999999997</v>
      </c>
      <c r="AR15" s="35">
        <f t="shared" si="25"/>
        <v>3258.54</v>
      </c>
      <c r="AS15" s="35">
        <f t="shared" si="25"/>
        <v>2657.9160000000002</v>
      </c>
      <c r="AT15" s="35">
        <f t="shared" si="25"/>
        <v>2674.4279999999999</v>
      </c>
      <c r="AU15" s="35">
        <f t="shared" si="25"/>
        <v>2654.3040000000001</v>
      </c>
      <c r="AV15" s="35">
        <f t="shared" si="25"/>
        <v>3416.4360000000001</v>
      </c>
      <c r="AW15" s="35">
        <f t="shared" si="25"/>
        <v>2875.1520000000005</v>
      </c>
      <c r="AX15" s="35">
        <f t="shared" si="25"/>
        <v>2606.3160000000003</v>
      </c>
      <c r="AY15" s="35">
        <f t="shared" ref="AY15:AZ15" si="26">$AN$15*12*AY34</f>
        <v>2667.7200000000003</v>
      </c>
      <c r="AZ15" s="35">
        <f t="shared" si="26"/>
        <v>3735.84</v>
      </c>
      <c r="BA15" s="39" t="s">
        <v>32</v>
      </c>
      <c r="BB15" s="38" t="s">
        <v>18</v>
      </c>
      <c r="BC15" s="38">
        <v>0.38</v>
      </c>
      <c r="BD15" s="35">
        <f>$BC$15*12*BD34</f>
        <v>2297.3280000000004</v>
      </c>
      <c r="BE15" s="68" t="s">
        <v>101</v>
      </c>
      <c r="BF15" s="67" t="s">
        <v>18</v>
      </c>
      <c r="BG15" s="55">
        <v>0.37</v>
      </c>
      <c r="BH15" s="14">
        <f>$BG$15*12*BH34</f>
        <v>2205.3479999999995</v>
      </c>
      <c r="BI15" s="14">
        <f t="shared" ref="BI15:BK15" si="27">$BG$15*12*BI34</f>
        <v>3370.848</v>
      </c>
      <c r="BJ15" s="14">
        <f t="shared" si="27"/>
        <v>3337.5479999999998</v>
      </c>
      <c r="BK15" s="14">
        <f t="shared" si="27"/>
        <v>3330.8879999999999</v>
      </c>
    </row>
    <row r="16" spans="1:63" s="15" customFormat="1" ht="57.75" customHeight="1">
      <c r="A16" s="69" t="s">
        <v>33</v>
      </c>
      <c r="B16" s="67" t="s">
        <v>7</v>
      </c>
      <c r="C16" s="55">
        <v>0.54</v>
      </c>
      <c r="D16" s="14">
        <f t="shared" ref="D16" si="28">$C$16*12*D34</f>
        <v>3580.8480000000004</v>
      </c>
      <c r="E16" s="14">
        <f t="shared" ref="E16:AK16" si="29">$C$16*12*E34</f>
        <v>3357.9360000000006</v>
      </c>
      <c r="F16" s="14">
        <f t="shared" si="29"/>
        <v>3332.0160000000005</v>
      </c>
      <c r="G16" s="14">
        <f t="shared" si="29"/>
        <v>3374.7840000000001</v>
      </c>
      <c r="H16" s="14">
        <f t="shared" si="29"/>
        <v>3269.1600000000003</v>
      </c>
      <c r="I16" s="14">
        <f t="shared" si="29"/>
        <v>3282.1200000000003</v>
      </c>
      <c r="J16" s="14">
        <f t="shared" si="29"/>
        <v>3249.0720000000001</v>
      </c>
      <c r="K16" s="14">
        <f t="shared" si="29"/>
        <v>3322.944</v>
      </c>
      <c r="L16" s="14">
        <f t="shared" si="29"/>
        <v>3376.0800000000004</v>
      </c>
      <c r="M16" s="14">
        <f t="shared" si="29"/>
        <v>3327.48</v>
      </c>
      <c r="N16" s="14">
        <f t="shared" si="29"/>
        <v>3312.576</v>
      </c>
      <c r="O16" s="14">
        <f t="shared" si="29"/>
        <v>3296.3760000000002</v>
      </c>
      <c r="P16" s="14">
        <f t="shared" si="29"/>
        <v>4537.2960000000003</v>
      </c>
      <c r="Q16" s="14">
        <f t="shared" si="29"/>
        <v>4467.96</v>
      </c>
      <c r="R16" s="14">
        <f t="shared" si="29"/>
        <v>4478.3280000000004</v>
      </c>
      <c r="S16" s="14">
        <f t="shared" si="29"/>
        <v>3486.8880000000004</v>
      </c>
      <c r="T16" s="14">
        <f t="shared" si="29"/>
        <v>3492.7200000000003</v>
      </c>
      <c r="U16" s="14">
        <f t="shared" si="29"/>
        <v>2900.4480000000003</v>
      </c>
      <c r="V16" s="14">
        <f t="shared" si="29"/>
        <v>2500.6320000000001</v>
      </c>
      <c r="W16" s="14">
        <f t="shared" si="29"/>
        <v>2857.6800000000003</v>
      </c>
      <c r="X16" s="14">
        <f t="shared" si="29"/>
        <v>3306.7440000000001</v>
      </c>
      <c r="Y16" s="14">
        <f t="shared" si="29"/>
        <v>2838.2400000000002</v>
      </c>
      <c r="Z16" s="14">
        <f t="shared" si="29"/>
        <v>2887.4880000000003</v>
      </c>
      <c r="AA16" s="14">
        <f t="shared" si="29"/>
        <v>3407.8319999999999</v>
      </c>
      <c r="AB16" s="14">
        <f t="shared" si="29"/>
        <v>4534.0560000000005</v>
      </c>
      <c r="AC16" s="14">
        <f t="shared" si="29"/>
        <v>2115.0720000000001</v>
      </c>
      <c r="AD16" s="14">
        <f t="shared" si="29"/>
        <v>2189.5920000000001</v>
      </c>
      <c r="AE16" s="14">
        <f t="shared" si="29"/>
        <v>4611.8160000000007</v>
      </c>
      <c r="AF16" s="14">
        <f t="shared" si="29"/>
        <v>2128.0320000000002</v>
      </c>
      <c r="AG16" s="14">
        <f t="shared" si="29"/>
        <v>4556.0880000000006</v>
      </c>
      <c r="AH16" s="14">
        <f t="shared" si="29"/>
        <v>2137.752</v>
      </c>
      <c r="AI16" s="14">
        <f t="shared" si="29"/>
        <v>2494.152</v>
      </c>
      <c r="AJ16" s="14">
        <f t="shared" si="29"/>
        <v>1382.8320000000001</v>
      </c>
      <c r="AK16" s="14">
        <f t="shared" si="29"/>
        <v>3453.192</v>
      </c>
      <c r="AL16" s="40" t="s">
        <v>33</v>
      </c>
      <c r="AM16" s="41" t="s">
        <v>7</v>
      </c>
      <c r="AN16" s="47">
        <v>0.56999999999999995</v>
      </c>
      <c r="AO16" s="35">
        <f>$AN$16*12*AO34</f>
        <v>4246.2719999999999</v>
      </c>
      <c r="AP16" s="35">
        <f t="shared" ref="AP16:AX16" si="30">$AN$16*12*AP34</f>
        <v>4318.0919999999996</v>
      </c>
      <c r="AQ16" s="35">
        <f t="shared" si="30"/>
        <v>4259.9519999999993</v>
      </c>
      <c r="AR16" s="35">
        <f t="shared" si="30"/>
        <v>4319.46</v>
      </c>
      <c r="AS16" s="35">
        <f t="shared" si="30"/>
        <v>3523.2840000000001</v>
      </c>
      <c r="AT16" s="35">
        <f t="shared" si="30"/>
        <v>3545.1719999999996</v>
      </c>
      <c r="AU16" s="35">
        <f t="shared" si="30"/>
        <v>3518.4959999999996</v>
      </c>
      <c r="AV16" s="35">
        <f t="shared" si="30"/>
        <v>4528.7640000000001</v>
      </c>
      <c r="AW16" s="35">
        <f t="shared" si="30"/>
        <v>3811.248</v>
      </c>
      <c r="AX16" s="35">
        <f t="shared" si="30"/>
        <v>3454.884</v>
      </c>
      <c r="AY16" s="35">
        <f t="shared" ref="AY16:AZ16" si="31">$AN$16*12*AY34</f>
        <v>3536.2799999999997</v>
      </c>
      <c r="AZ16" s="35">
        <f t="shared" si="31"/>
        <v>4952.16</v>
      </c>
      <c r="BA16" s="40" t="s">
        <v>33</v>
      </c>
      <c r="BB16" s="41" t="s">
        <v>7</v>
      </c>
      <c r="BC16" s="38">
        <v>0.54</v>
      </c>
      <c r="BD16" s="35">
        <f>$BC$16*12*BD34</f>
        <v>3264.6240000000003</v>
      </c>
      <c r="BE16" s="69" t="s">
        <v>102</v>
      </c>
      <c r="BF16" s="67" t="s">
        <v>7</v>
      </c>
      <c r="BG16" s="55">
        <v>0.6</v>
      </c>
      <c r="BH16" s="14">
        <f>$BG$16*12*BH34</f>
        <v>3576.24</v>
      </c>
      <c r="BI16" s="14">
        <f t="shared" ref="BI16:BK16" si="32">$BG$16*12*BI34</f>
        <v>5466.24</v>
      </c>
      <c r="BJ16" s="14">
        <f t="shared" si="32"/>
        <v>5412.24</v>
      </c>
      <c r="BK16" s="14">
        <f t="shared" si="32"/>
        <v>5401.44</v>
      </c>
    </row>
    <row r="17" spans="1:63" s="15" customFormat="1" ht="38.25" customHeight="1">
      <c r="A17" s="68" t="s">
        <v>34</v>
      </c>
      <c r="B17" s="55" t="s">
        <v>35</v>
      </c>
      <c r="C17" s="55">
        <v>0.06</v>
      </c>
      <c r="D17" s="14">
        <f t="shared" ref="D17" si="33">$C$17*12*D34</f>
        <v>397.87200000000001</v>
      </c>
      <c r="E17" s="14">
        <f t="shared" ref="E17:AK17" si="34">$C$17*12*E34</f>
        <v>373.10400000000004</v>
      </c>
      <c r="F17" s="14">
        <f t="shared" si="34"/>
        <v>370.22400000000005</v>
      </c>
      <c r="G17" s="14">
        <f t="shared" si="34"/>
        <v>374.97599999999994</v>
      </c>
      <c r="H17" s="14">
        <f t="shared" si="34"/>
        <v>363.24</v>
      </c>
      <c r="I17" s="14">
        <f t="shared" si="34"/>
        <v>364.68</v>
      </c>
      <c r="J17" s="14">
        <f t="shared" si="34"/>
        <v>361.00799999999998</v>
      </c>
      <c r="K17" s="14">
        <f t="shared" si="34"/>
        <v>369.21599999999995</v>
      </c>
      <c r="L17" s="14">
        <f t="shared" si="34"/>
        <v>375.12</v>
      </c>
      <c r="M17" s="14">
        <f t="shared" si="34"/>
        <v>369.71999999999997</v>
      </c>
      <c r="N17" s="14">
        <f t="shared" si="34"/>
        <v>368.06399999999996</v>
      </c>
      <c r="O17" s="14">
        <f t="shared" si="34"/>
        <v>366.26399999999995</v>
      </c>
      <c r="P17" s="14">
        <f t="shared" si="34"/>
        <v>504.14400000000001</v>
      </c>
      <c r="Q17" s="14">
        <f t="shared" si="34"/>
        <v>496.44</v>
      </c>
      <c r="R17" s="14">
        <f t="shared" si="34"/>
        <v>497.59199999999998</v>
      </c>
      <c r="S17" s="14">
        <f t="shared" si="34"/>
        <v>387.43200000000002</v>
      </c>
      <c r="T17" s="14">
        <f t="shared" si="34"/>
        <v>388.08</v>
      </c>
      <c r="U17" s="14">
        <f t="shared" si="34"/>
        <v>322.27199999999999</v>
      </c>
      <c r="V17" s="14">
        <f t="shared" si="34"/>
        <v>277.84799999999996</v>
      </c>
      <c r="W17" s="14">
        <f t="shared" si="34"/>
        <v>317.52</v>
      </c>
      <c r="X17" s="14">
        <f t="shared" si="34"/>
        <v>367.416</v>
      </c>
      <c r="Y17" s="14">
        <f t="shared" si="34"/>
        <v>315.36</v>
      </c>
      <c r="Z17" s="14">
        <f t="shared" si="34"/>
        <v>320.83199999999999</v>
      </c>
      <c r="AA17" s="14">
        <f t="shared" si="34"/>
        <v>378.64799999999997</v>
      </c>
      <c r="AB17" s="14">
        <f t="shared" si="34"/>
        <v>503.78399999999999</v>
      </c>
      <c r="AC17" s="14">
        <f t="shared" si="34"/>
        <v>235.00799999999998</v>
      </c>
      <c r="AD17" s="14">
        <f t="shared" si="34"/>
        <v>243.28799999999998</v>
      </c>
      <c r="AE17" s="14">
        <f t="shared" si="34"/>
        <v>512.42399999999998</v>
      </c>
      <c r="AF17" s="14">
        <f t="shared" si="34"/>
        <v>236.44799999999998</v>
      </c>
      <c r="AG17" s="14">
        <f t="shared" si="34"/>
        <v>506.23199999999997</v>
      </c>
      <c r="AH17" s="14">
        <f t="shared" si="34"/>
        <v>237.52799999999996</v>
      </c>
      <c r="AI17" s="14">
        <f t="shared" si="34"/>
        <v>277.12799999999999</v>
      </c>
      <c r="AJ17" s="14">
        <f t="shared" si="34"/>
        <v>153.648</v>
      </c>
      <c r="AK17" s="14">
        <f t="shared" si="34"/>
        <v>383.68799999999999</v>
      </c>
      <c r="AL17" s="40" t="s">
        <v>34</v>
      </c>
      <c r="AM17" s="38" t="s">
        <v>35</v>
      </c>
      <c r="AN17" s="47">
        <v>0.1</v>
      </c>
      <c r="AO17" s="35">
        <f>$AN$17*12*AO34</f>
        <v>744.96</v>
      </c>
      <c r="AP17" s="35">
        <f t="shared" ref="AP17:AX17" si="35">$AN$17*12*AP34</f>
        <v>757.56000000000006</v>
      </c>
      <c r="AQ17" s="35">
        <f t="shared" si="35"/>
        <v>747.36</v>
      </c>
      <c r="AR17" s="35">
        <f t="shared" si="35"/>
        <v>757.80000000000007</v>
      </c>
      <c r="AS17" s="35">
        <f t="shared" si="35"/>
        <v>618.12000000000012</v>
      </c>
      <c r="AT17" s="35">
        <f t="shared" si="35"/>
        <v>621.96</v>
      </c>
      <c r="AU17" s="35">
        <f t="shared" si="35"/>
        <v>617.28000000000009</v>
      </c>
      <c r="AV17" s="35">
        <f t="shared" si="35"/>
        <v>794.5200000000001</v>
      </c>
      <c r="AW17" s="35">
        <f t="shared" si="35"/>
        <v>668.6400000000001</v>
      </c>
      <c r="AX17" s="35">
        <f t="shared" si="35"/>
        <v>606.12000000000012</v>
      </c>
      <c r="AY17" s="35">
        <f t="shared" ref="AY17:AZ17" si="36">$AN$17*12*AY34</f>
        <v>620.40000000000009</v>
      </c>
      <c r="AZ17" s="35">
        <f t="shared" si="36"/>
        <v>868.80000000000018</v>
      </c>
      <c r="BA17" s="40" t="s">
        <v>34</v>
      </c>
      <c r="BB17" s="38" t="s">
        <v>35</v>
      </c>
      <c r="BC17" s="38">
        <v>0.06</v>
      </c>
      <c r="BD17" s="35">
        <f>$BC$17*12*BD34</f>
        <v>362.73599999999999</v>
      </c>
      <c r="BE17" s="68" t="s">
        <v>103</v>
      </c>
      <c r="BF17" s="67" t="s">
        <v>98</v>
      </c>
      <c r="BG17" s="55">
        <v>7.0000000000000007E-2</v>
      </c>
      <c r="BH17" s="14">
        <f>$BG$17*12*BH34</f>
        <v>417.22800000000001</v>
      </c>
      <c r="BI17" s="14">
        <f t="shared" ref="BI17:BK17" si="37">$BG$17*12*BI34</f>
        <v>637.72800000000007</v>
      </c>
      <c r="BJ17" s="14">
        <f t="shared" si="37"/>
        <v>631.42800000000011</v>
      </c>
      <c r="BK17" s="14">
        <f t="shared" si="37"/>
        <v>630.16800000000012</v>
      </c>
    </row>
    <row r="18" spans="1:63" s="15" customFormat="1" ht="41.25" customHeight="1">
      <c r="A18" s="54" t="s">
        <v>36</v>
      </c>
      <c r="B18" s="67" t="s">
        <v>37</v>
      </c>
      <c r="C18" s="55">
        <v>3.34</v>
      </c>
      <c r="D18" s="14">
        <f t="shared" ref="D18" si="38">$C$18*12*D34</f>
        <v>22148.207999999999</v>
      </c>
      <c r="E18" s="14">
        <f t="shared" ref="E18:AK18" si="39">$C$18*12*E34</f>
        <v>20769.456000000002</v>
      </c>
      <c r="F18" s="14">
        <f t="shared" si="39"/>
        <v>20609.136000000002</v>
      </c>
      <c r="G18" s="14">
        <f t="shared" si="39"/>
        <v>20873.663999999997</v>
      </c>
      <c r="H18" s="14">
        <f t="shared" si="39"/>
        <v>20220.36</v>
      </c>
      <c r="I18" s="14">
        <f t="shared" si="39"/>
        <v>20300.52</v>
      </c>
      <c r="J18" s="14">
        <f t="shared" si="39"/>
        <v>20096.111999999997</v>
      </c>
      <c r="K18" s="14">
        <f t="shared" si="39"/>
        <v>20553.023999999998</v>
      </c>
      <c r="L18" s="14">
        <f t="shared" si="39"/>
        <v>20881.68</v>
      </c>
      <c r="M18" s="14">
        <f t="shared" si="39"/>
        <v>20581.079999999998</v>
      </c>
      <c r="N18" s="14">
        <f t="shared" si="39"/>
        <v>20488.895999999997</v>
      </c>
      <c r="O18" s="14">
        <f t="shared" si="39"/>
        <v>20388.696</v>
      </c>
      <c r="P18" s="14">
        <f t="shared" si="39"/>
        <v>28064.016</v>
      </c>
      <c r="Q18" s="14">
        <f t="shared" si="39"/>
        <v>27635.16</v>
      </c>
      <c r="R18" s="14">
        <f t="shared" si="39"/>
        <v>27699.288</v>
      </c>
      <c r="S18" s="14">
        <f t="shared" si="39"/>
        <v>21567.047999999999</v>
      </c>
      <c r="T18" s="14">
        <f t="shared" si="39"/>
        <v>21603.119999999999</v>
      </c>
      <c r="U18" s="14">
        <f t="shared" si="39"/>
        <v>17939.808000000001</v>
      </c>
      <c r="V18" s="14">
        <f t="shared" si="39"/>
        <v>15466.871999999998</v>
      </c>
      <c r="W18" s="14">
        <f t="shared" si="39"/>
        <v>17675.28</v>
      </c>
      <c r="X18" s="14">
        <f t="shared" si="39"/>
        <v>20452.824000000001</v>
      </c>
      <c r="Y18" s="14">
        <f t="shared" si="39"/>
        <v>17555.04</v>
      </c>
      <c r="Z18" s="14">
        <f t="shared" si="39"/>
        <v>17859.648000000001</v>
      </c>
      <c r="AA18" s="14">
        <f t="shared" si="39"/>
        <v>21078.071999999996</v>
      </c>
      <c r="AB18" s="14">
        <f t="shared" si="39"/>
        <v>28043.976000000002</v>
      </c>
      <c r="AC18" s="14">
        <f t="shared" si="39"/>
        <v>13082.111999999999</v>
      </c>
      <c r="AD18" s="14">
        <f t="shared" si="39"/>
        <v>13543.031999999999</v>
      </c>
      <c r="AE18" s="14">
        <f t="shared" si="39"/>
        <v>28524.936000000002</v>
      </c>
      <c r="AF18" s="14">
        <f t="shared" si="39"/>
        <v>13162.271999999999</v>
      </c>
      <c r="AG18" s="14">
        <f t="shared" si="39"/>
        <v>28180.248</v>
      </c>
      <c r="AH18" s="14">
        <f t="shared" si="39"/>
        <v>13222.391999999998</v>
      </c>
      <c r="AI18" s="14">
        <f t="shared" si="39"/>
        <v>15426.791999999998</v>
      </c>
      <c r="AJ18" s="14">
        <f t="shared" si="39"/>
        <v>8553.0720000000001</v>
      </c>
      <c r="AK18" s="14">
        <f t="shared" si="39"/>
        <v>21358.631999999998</v>
      </c>
      <c r="AL18" s="39" t="s">
        <v>36</v>
      </c>
      <c r="AM18" s="41" t="s">
        <v>37</v>
      </c>
      <c r="AN18" s="47">
        <v>3.34</v>
      </c>
      <c r="AO18" s="35">
        <f>$AN$18*12*AO34</f>
        <v>24881.663999999997</v>
      </c>
      <c r="AP18" s="35">
        <f t="shared" ref="AP18:AX18" si="40">$AN$18*12*AP34</f>
        <v>25302.503999999997</v>
      </c>
      <c r="AQ18" s="35">
        <f t="shared" si="40"/>
        <v>24961.823999999997</v>
      </c>
      <c r="AR18" s="35">
        <f t="shared" si="40"/>
        <v>25310.52</v>
      </c>
      <c r="AS18" s="35">
        <f t="shared" si="40"/>
        <v>20645.207999999999</v>
      </c>
      <c r="AT18" s="35">
        <f t="shared" si="40"/>
        <v>20773.463999999996</v>
      </c>
      <c r="AU18" s="35">
        <f t="shared" si="40"/>
        <v>20617.151999999998</v>
      </c>
      <c r="AV18" s="35">
        <f t="shared" si="40"/>
        <v>26536.968000000001</v>
      </c>
      <c r="AW18" s="35">
        <f t="shared" si="40"/>
        <v>22332.576000000001</v>
      </c>
      <c r="AX18" s="35">
        <f t="shared" si="40"/>
        <v>20244.407999999999</v>
      </c>
      <c r="AY18" s="35">
        <f t="shared" ref="AY18:AZ18" si="41">$AN$18*12*AY34</f>
        <v>20721.36</v>
      </c>
      <c r="AZ18" s="35">
        <f t="shared" si="41"/>
        <v>29017.919999999998</v>
      </c>
      <c r="BA18" s="39" t="s">
        <v>36</v>
      </c>
      <c r="BB18" s="41" t="s">
        <v>37</v>
      </c>
      <c r="BC18" s="38">
        <v>3.34</v>
      </c>
      <c r="BD18" s="35">
        <f>$BC$18*12*BD34</f>
        <v>20192.304</v>
      </c>
      <c r="BE18" s="68" t="s">
        <v>104</v>
      </c>
      <c r="BF18" s="67" t="s">
        <v>105</v>
      </c>
      <c r="BG18" s="55">
        <v>2.4900000000000002</v>
      </c>
      <c r="BH18" s="14">
        <f>$BG$18*12*BH34</f>
        <v>14841.396000000001</v>
      </c>
      <c r="BI18" s="14">
        <f t="shared" ref="BI18:BK18" si="42">$BG$18*12*BI34</f>
        <v>22684.896000000004</v>
      </c>
      <c r="BJ18" s="14">
        <f t="shared" si="42"/>
        <v>22460.796000000002</v>
      </c>
      <c r="BK18" s="14">
        <f t="shared" si="42"/>
        <v>22415.976000000002</v>
      </c>
    </row>
    <row r="19" spans="1:63" s="78" customFormat="1" ht="12.75" customHeight="1">
      <c r="A19" s="54" t="s">
        <v>38</v>
      </c>
      <c r="B19" s="55" t="s">
        <v>2</v>
      </c>
      <c r="C19" s="55">
        <v>4.04</v>
      </c>
      <c r="D19" s="14">
        <f t="shared" ref="D19" si="43">$C$19*12*D34</f>
        <v>26790.048000000003</v>
      </c>
      <c r="E19" s="14">
        <f t="shared" ref="E19:AK19" si="44">$C$19*12*E34</f>
        <v>25122.336000000003</v>
      </c>
      <c r="F19" s="14">
        <f t="shared" si="44"/>
        <v>24928.416000000005</v>
      </c>
      <c r="G19" s="14">
        <f t="shared" si="44"/>
        <v>25248.383999999998</v>
      </c>
      <c r="H19" s="14">
        <f t="shared" si="44"/>
        <v>24458.160000000003</v>
      </c>
      <c r="I19" s="14">
        <f t="shared" si="44"/>
        <v>24555.120000000003</v>
      </c>
      <c r="J19" s="14">
        <f t="shared" si="44"/>
        <v>24307.871999999999</v>
      </c>
      <c r="K19" s="14">
        <f t="shared" si="44"/>
        <v>24860.543999999998</v>
      </c>
      <c r="L19" s="14">
        <f t="shared" si="44"/>
        <v>25258.080000000002</v>
      </c>
      <c r="M19" s="14">
        <f t="shared" si="44"/>
        <v>24894.480000000003</v>
      </c>
      <c r="N19" s="14">
        <f t="shared" si="44"/>
        <v>24782.976000000002</v>
      </c>
      <c r="O19" s="14">
        <f t="shared" si="44"/>
        <v>24661.776000000002</v>
      </c>
      <c r="P19" s="14">
        <f t="shared" si="44"/>
        <v>33945.696000000004</v>
      </c>
      <c r="Q19" s="14">
        <f t="shared" si="44"/>
        <v>33426.959999999999</v>
      </c>
      <c r="R19" s="14">
        <f t="shared" si="44"/>
        <v>33504.528000000006</v>
      </c>
      <c r="S19" s="14">
        <f t="shared" si="44"/>
        <v>26087.088000000003</v>
      </c>
      <c r="T19" s="14">
        <f t="shared" si="44"/>
        <v>26130.720000000001</v>
      </c>
      <c r="U19" s="14">
        <f t="shared" si="44"/>
        <v>21699.648000000005</v>
      </c>
      <c r="V19" s="14">
        <f t="shared" si="44"/>
        <v>18708.432000000001</v>
      </c>
      <c r="W19" s="14">
        <f t="shared" si="44"/>
        <v>21379.68</v>
      </c>
      <c r="X19" s="14">
        <f t="shared" si="44"/>
        <v>24739.344000000001</v>
      </c>
      <c r="Y19" s="14">
        <f t="shared" si="44"/>
        <v>21234.240000000002</v>
      </c>
      <c r="Z19" s="14">
        <f t="shared" si="44"/>
        <v>21602.688000000002</v>
      </c>
      <c r="AA19" s="14">
        <f t="shared" si="44"/>
        <v>25495.632000000001</v>
      </c>
      <c r="AB19" s="14">
        <f t="shared" si="44"/>
        <v>33921.456000000006</v>
      </c>
      <c r="AC19" s="14">
        <f t="shared" si="44"/>
        <v>15823.871999999999</v>
      </c>
      <c r="AD19" s="14">
        <f t="shared" si="44"/>
        <v>16381.392</v>
      </c>
      <c r="AE19" s="14">
        <f t="shared" si="44"/>
        <v>34503.216000000008</v>
      </c>
      <c r="AF19" s="14">
        <f t="shared" si="44"/>
        <v>15920.832</v>
      </c>
      <c r="AG19" s="14">
        <f t="shared" si="44"/>
        <v>34086.288</v>
      </c>
      <c r="AH19" s="14">
        <f t="shared" si="44"/>
        <v>15993.552</v>
      </c>
      <c r="AI19" s="14">
        <f t="shared" si="44"/>
        <v>18659.952000000001</v>
      </c>
      <c r="AJ19" s="14">
        <f t="shared" si="44"/>
        <v>10345.632000000001</v>
      </c>
      <c r="AK19" s="14">
        <f t="shared" si="44"/>
        <v>25834.992000000002</v>
      </c>
      <c r="AL19" s="39" t="s">
        <v>38</v>
      </c>
      <c r="AM19" s="38" t="s">
        <v>2</v>
      </c>
      <c r="AN19" s="47">
        <v>4.04</v>
      </c>
      <c r="AO19" s="35">
        <f>$AN$19*12*AO34</f>
        <v>30096.384000000002</v>
      </c>
      <c r="AP19" s="35">
        <f t="shared" ref="AP19:AX19" si="45">$AN$19*12*AP34</f>
        <v>30605.423999999999</v>
      </c>
      <c r="AQ19" s="35">
        <f t="shared" si="45"/>
        <v>30193.344000000001</v>
      </c>
      <c r="AR19" s="35">
        <f t="shared" si="45"/>
        <v>30615.120000000003</v>
      </c>
      <c r="AS19" s="35">
        <f t="shared" si="45"/>
        <v>24972.048000000003</v>
      </c>
      <c r="AT19" s="35">
        <f t="shared" si="45"/>
        <v>25127.184000000001</v>
      </c>
      <c r="AU19" s="35">
        <f t="shared" si="45"/>
        <v>24938.112000000001</v>
      </c>
      <c r="AV19" s="35">
        <f t="shared" si="45"/>
        <v>32098.608000000004</v>
      </c>
      <c r="AW19" s="35">
        <f t="shared" si="45"/>
        <v>27013.056000000004</v>
      </c>
      <c r="AX19" s="35">
        <f t="shared" si="45"/>
        <v>24487.248000000003</v>
      </c>
      <c r="AY19" s="35">
        <f t="shared" ref="AY19:AZ19" si="46">$AN$19*12*AY34</f>
        <v>25064.160000000003</v>
      </c>
      <c r="AZ19" s="35">
        <f t="shared" si="46"/>
        <v>35099.520000000004</v>
      </c>
      <c r="BA19" s="39" t="s">
        <v>38</v>
      </c>
      <c r="BB19" s="38" t="s">
        <v>2</v>
      </c>
      <c r="BC19" s="38">
        <v>4.04</v>
      </c>
      <c r="BD19" s="35">
        <f>$BC$19*12*BD34</f>
        <v>24424.224000000002</v>
      </c>
      <c r="BE19" s="71"/>
      <c r="BF19" s="70"/>
      <c r="BG19" s="94"/>
      <c r="BH19" s="95"/>
      <c r="BI19" s="95"/>
      <c r="BJ19" s="95"/>
      <c r="BK19" s="95"/>
    </row>
    <row r="20" spans="1:63" s="78" customFormat="1" ht="12.75" customHeight="1">
      <c r="A20" s="66" t="s">
        <v>6</v>
      </c>
      <c r="B20" s="55"/>
      <c r="C20" s="79">
        <f>SUM(C21:C23)</f>
        <v>3.36</v>
      </c>
      <c r="D20" s="77">
        <f>SUM(D21:D23)</f>
        <v>22280.832000000002</v>
      </c>
      <c r="E20" s="77">
        <f t="shared" ref="E20:AK20" si="47">SUM(E21:E23)</f>
        <v>20893.824000000001</v>
      </c>
      <c r="F20" s="77">
        <f t="shared" si="47"/>
        <v>20732.544000000002</v>
      </c>
      <c r="G20" s="77">
        <f t="shared" si="47"/>
        <v>20998.655999999999</v>
      </c>
      <c r="H20" s="77">
        <f t="shared" si="47"/>
        <v>20341.440000000002</v>
      </c>
      <c r="I20" s="77">
        <f t="shared" si="47"/>
        <v>20422.080000000002</v>
      </c>
      <c r="J20" s="77">
        <f t="shared" si="47"/>
        <v>20216.448</v>
      </c>
      <c r="K20" s="77">
        <f t="shared" si="47"/>
        <v>20676.095999999998</v>
      </c>
      <c r="L20" s="77">
        <f t="shared" si="47"/>
        <v>21006.720000000001</v>
      </c>
      <c r="M20" s="77">
        <f t="shared" si="47"/>
        <v>20704.32</v>
      </c>
      <c r="N20" s="77">
        <f t="shared" si="47"/>
        <v>20611.584000000003</v>
      </c>
      <c r="O20" s="77">
        <f t="shared" si="47"/>
        <v>20510.784</v>
      </c>
      <c r="P20" s="77">
        <f t="shared" si="47"/>
        <v>28232.064000000002</v>
      </c>
      <c r="Q20" s="77">
        <f t="shared" si="47"/>
        <v>27800.639999999999</v>
      </c>
      <c r="R20" s="77">
        <f t="shared" si="47"/>
        <v>27865.152000000002</v>
      </c>
      <c r="S20" s="77">
        <f t="shared" si="47"/>
        <v>21696.192000000003</v>
      </c>
      <c r="T20" s="77">
        <f t="shared" si="47"/>
        <v>21732.48</v>
      </c>
      <c r="U20" s="77">
        <f t="shared" si="47"/>
        <v>18047.232</v>
      </c>
      <c r="V20" s="77">
        <f t="shared" si="47"/>
        <v>15559.487999999999</v>
      </c>
      <c r="W20" s="77">
        <f t="shared" si="47"/>
        <v>17781.120000000003</v>
      </c>
      <c r="X20" s="77">
        <f t="shared" si="47"/>
        <v>20575.296000000002</v>
      </c>
      <c r="Y20" s="77">
        <f t="shared" si="47"/>
        <v>17660.16</v>
      </c>
      <c r="Z20" s="77">
        <f t="shared" si="47"/>
        <v>17966.592000000001</v>
      </c>
      <c r="AA20" s="77">
        <f t="shared" si="47"/>
        <v>21204.288</v>
      </c>
      <c r="AB20" s="77">
        <f t="shared" si="47"/>
        <v>28211.904000000002</v>
      </c>
      <c r="AC20" s="77">
        <f t="shared" si="47"/>
        <v>13160.448</v>
      </c>
      <c r="AD20" s="77">
        <f t="shared" si="47"/>
        <v>13624.127999999999</v>
      </c>
      <c r="AE20" s="77">
        <f t="shared" si="47"/>
        <v>28695.744000000006</v>
      </c>
      <c r="AF20" s="77">
        <f t="shared" si="47"/>
        <v>13241.088</v>
      </c>
      <c r="AG20" s="77">
        <f t="shared" si="47"/>
        <v>28348.992000000006</v>
      </c>
      <c r="AH20" s="77">
        <f t="shared" si="47"/>
        <v>13301.567999999999</v>
      </c>
      <c r="AI20" s="77">
        <f t="shared" si="47"/>
        <v>15519.168</v>
      </c>
      <c r="AJ20" s="77">
        <f t="shared" si="47"/>
        <v>8604.2880000000005</v>
      </c>
      <c r="AK20" s="77">
        <f t="shared" si="47"/>
        <v>21486.527999999998</v>
      </c>
      <c r="AL20" s="56" t="s">
        <v>6</v>
      </c>
      <c r="AM20" s="38"/>
      <c r="AN20" s="48">
        <f>SUM(AN21:AN23)</f>
        <v>2.3200000000000003</v>
      </c>
      <c r="AO20" s="36">
        <f>AO21+AO22+AO23</f>
        <v>17283.072</v>
      </c>
      <c r="AP20" s="36">
        <f t="shared" ref="AP20:AX20" si="48">AP21+AP22+AP23</f>
        <v>17575.392</v>
      </c>
      <c r="AQ20" s="36">
        <f t="shared" si="48"/>
        <v>17338.752</v>
      </c>
      <c r="AR20" s="36">
        <f t="shared" si="48"/>
        <v>17580.96</v>
      </c>
      <c r="AS20" s="36">
        <f t="shared" si="48"/>
        <v>14340.384000000002</v>
      </c>
      <c r="AT20" s="36">
        <f t="shared" si="48"/>
        <v>14429.471999999998</v>
      </c>
      <c r="AU20" s="36">
        <f t="shared" si="48"/>
        <v>14320.896000000001</v>
      </c>
      <c r="AV20" s="36">
        <f t="shared" si="48"/>
        <v>18432.864000000001</v>
      </c>
      <c r="AW20" s="36">
        <f t="shared" si="48"/>
        <v>15512.448</v>
      </c>
      <c r="AX20" s="36">
        <f t="shared" si="48"/>
        <v>14061.984</v>
      </c>
      <c r="AY20" s="36">
        <f t="shared" ref="AY20" si="49">AY21+AY22+AY23</f>
        <v>14393.28</v>
      </c>
      <c r="AZ20" s="36">
        <f t="shared" ref="AZ20" si="50">AZ21+AZ22+AZ23</f>
        <v>20156.16</v>
      </c>
      <c r="BA20" s="56" t="s">
        <v>6</v>
      </c>
      <c r="BB20" s="38"/>
      <c r="BC20" s="42">
        <f>SUM(BC21:BC23)</f>
        <v>2.66</v>
      </c>
      <c r="BD20" s="36">
        <f t="shared" ref="BD20" si="51">BD21+BD22+BD23</f>
        <v>16081.295999999998</v>
      </c>
      <c r="BE20" s="66" t="s">
        <v>6</v>
      </c>
      <c r="BF20" s="67"/>
      <c r="BG20" s="79">
        <f>SUM(BG21:BG23)</f>
        <v>2.1399999999999997</v>
      </c>
      <c r="BH20" s="77">
        <f>SUM(BH21:BH23)</f>
        <v>12755.255999999998</v>
      </c>
      <c r="BI20" s="77">
        <f t="shared" ref="BI20:BK20" si="52">SUM(BI21:BI23)</f>
        <v>19496.256000000001</v>
      </c>
      <c r="BJ20" s="77">
        <f t="shared" si="52"/>
        <v>19303.655999999999</v>
      </c>
      <c r="BK20" s="77">
        <f t="shared" si="52"/>
        <v>19265.135999999999</v>
      </c>
    </row>
    <row r="21" spans="1:63" s="15" customFormat="1" ht="27" customHeight="1">
      <c r="A21" s="68" t="s">
        <v>39</v>
      </c>
      <c r="B21" s="55" t="s">
        <v>2</v>
      </c>
      <c r="C21" s="55">
        <v>1.1100000000000001</v>
      </c>
      <c r="D21" s="14">
        <f t="shared" ref="D21" si="53">$C$21*12*D34</f>
        <v>7360.6320000000005</v>
      </c>
      <c r="E21" s="14">
        <f t="shared" ref="E21:AK21" si="54">$C$21*12*E34</f>
        <v>6902.4240000000009</v>
      </c>
      <c r="F21" s="14">
        <f t="shared" si="54"/>
        <v>6849.1440000000011</v>
      </c>
      <c r="G21" s="14">
        <f t="shared" si="54"/>
        <v>6937.0559999999996</v>
      </c>
      <c r="H21" s="14">
        <f t="shared" si="54"/>
        <v>6719.9400000000005</v>
      </c>
      <c r="I21" s="14">
        <f t="shared" si="54"/>
        <v>6746.58</v>
      </c>
      <c r="J21" s="14">
        <f t="shared" si="54"/>
        <v>6678.6480000000001</v>
      </c>
      <c r="K21" s="14">
        <f t="shared" si="54"/>
        <v>6830.4959999999992</v>
      </c>
      <c r="L21" s="14">
        <f t="shared" si="54"/>
        <v>6939.72</v>
      </c>
      <c r="M21" s="14">
        <f t="shared" si="54"/>
        <v>6839.82</v>
      </c>
      <c r="N21" s="14">
        <f t="shared" si="54"/>
        <v>6809.1840000000002</v>
      </c>
      <c r="O21" s="14">
        <f t="shared" si="54"/>
        <v>6775.884</v>
      </c>
      <c r="P21" s="14">
        <f t="shared" si="54"/>
        <v>9326.6640000000007</v>
      </c>
      <c r="Q21" s="14">
        <f t="shared" si="54"/>
        <v>9184.14</v>
      </c>
      <c r="R21" s="14">
        <f t="shared" si="54"/>
        <v>9205.4520000000011</v>
      </c>
      <c r="S21" s="14">
        <f t="shared" si="54"/>
        <v>7167.4920000000002</v>
      </c>
      <c r="T21" s="14">
        <f t="shared" si="54"/>
        <v>7179.4800000000005</v>
      </c>
      <c r="U21" s="14">
        <f t="shared" si="54"/>
        <v>5962.0320000000002</v>
      </c>
      <c r="V21" s="14">
        <f t="shared" si="54"/>
        <v>5140.1880000000001</v>
      </c>
      <c r="W21" s="14">
        <f t="shared" si="54"/>
        <v>5874.12</v>
      </c>
      <c r="X21" s="14">
        <f t="shared" si="54"/>
        <v>6797.1959999999999</v>
      </c>
      <c r="Y21" s="14">
        <f t="shared" si="54"/>
        <v>5834.16</v>
      </c>
      <c r="Z21" s="14">
        <f t="shared" si="54"/>
        <v>5935.3920000000007</v>
      </c>
      <c r="AA21" s="14">
        <f t="shared" si="54"/>
        <v>7004.9880000000003</v>
      </c>
      <c r="AB21" s="14">
        <f t="shared" si="54"/>
        <v>9320.0040000000008</v>
      </c>
      <c r="AC21" s="14">
        <f t="shared" si="54"/>
        <v>4347.6480000000001</v>
      </c>
      <c r="AD21" s="14">
        <f t="shared" si="54"/>
        <v>4500.8279999999995</v>
      </c>
      <c r="AE21" s="14">
        <f t="shared" si="54"/>
        <v>9479.844000000001</v>
      </c>
      <c r="AF21" s="14">
        <f t="shared" si="54"/>
        <v>4374.2879999999996</v>
      </c>
      <c r="AG21" s="14">
        <f t="shared" si="54"/>
        <v>9365.2920000000013</v>
      </c>
      <c r="AH21" s="14">
        <f t="shared" si="54"/>
        <v>4394.268</v>
      </c>
      <c r="AI21" s="14">
        <f t="shared" si="54"/>
        <v>5126.8679999999995</v>
      </c>
      <c r="AJ21" s="14">
        <f t="shared" si="54"/>
        <v>2842.4880000000003</v>
      </c>
      <c r="AK21" s="14">
        <f t="shared" si="54"/>
        <v>7098.2280000000001</v>
      </c>
      <c r="AL21" s="40" t="s">
        <v>39</v>
      </c>
      <c r="AM21" s="38" t="s">
        <v>2</v>
      </c>
      <c r="AN21" s="47">
        <v>1.1299999999999999</v>
      </c>
      <c r="AO21" s="35">
        <f>$AN$21*12*AO34</f>
        <v>8418.0479999999989</v>
      </c>
      <c r="AP21" s="35">
        <f t="shared" ref="AP21:AX21" si="55">$AN$21*12*AP34</f>
        <v>8560.4279999999981</v>
      </c>
      <c r="AQ21" s="35">
        <f t="shared" si="55"/>
        <v>8445.1679999999978</v>
      </c>
      <c r="AR21" s="35">
        <f t="shared" si="55"/>
        <v>8563.14</v>
      </c>
      <c r="AS21" s="35">
        <f t="shared" si="55"/>
        <v>6984.7559999999994</v>
      </c>
      <c r="AT21" s="35">
        <f t="shared" si="55"/>
        <v>7028.1479999999983</v>
      </c>
      <c r="AU21" s="35">
        <f t="shared" si="55"/>
        <v>6975.2639999999992</v>
      </c>
      <c r="AV21" s="35">
        <f t="shared" si="55"/>
        <v>8978.0759999999991</v>
      </c>
      <c r="AW21" s="35">
        <f t="shared" si="55"/>
        <v>7555.6319999999996</v>
      </c>
      <c r="AX21" s="35">
        <f t="shared" si="55"/>
        <v>6849.1559999999999</v>
      </c>
      <c r="AY21" s="35">
        <f t="shared" ref="AY21:AZ21" si="56">$AN$21*12*AY34</f>
        <v>7010.5199999999995</v>
      </c>
      <c r="AZ21" s="35">
        <f t="shared" si="56"/>
        <v>9817.4399999999987</v>
      </c>
      <c r="BA21" s="40" t="s">
        <v>39</v>
      </c>
      <c r="BB21" s="38" t="s">
        <v>2</v>
      </c>
      <c r="BC21" s="38">
        <v>1.1100000000000001</v>
      </c>
      <c r="BD21" s="35">
        <f>$BC$21*12*BD34</f>
        <v>6710.616</v>
      </c>
      <c r="BE21" s="68" t="s">
        <v>106</v>
      </c>
      <c r="BF21" s="67" t="s">
        <v>2</v>
      </c>
      <c r="BG21" s="55">
        <v>1.1299999999999999</v>
      </c>
      <c r="BH21" s="14">
        <f>$BG$21*12*BH34</f>
        <v>6735.2519999999995</v>
      </c>
      <c r="BI21" s="14">
        <f t="shared" ref="BI21:BK21" si="57">$BG$21*12*BI34</f>
        <v>10294.752</v>
      </c>
      <c r="BJ21" s="14">
        <f t="shared" si="57"/>
        <v>10193.052</v>
      </c>
      <c r="BK21" s="14">
        <f t="shared" si="57"/>
        <v>10172.712</v>
      </c>
    </row>
    <row r="22" spans="1:63" s="15" customFormat="1" ht="36" customHeight="1">
      <c r="A22" s="68" t="s">
        <v>40</v>
      </c>
      <c r="B22" s="67" t="s">
        <v>5</v>
      </c>
      <c r="C22" s="55">
        <v>0.14000000000000001</v>
      </c>
      <c r="D22" s="14">
        <f t="shared" ref="D22" si="58">$C$22*12*D34</f>
        <v>928.36800000000017</v>
      </c>
      <c r="E22" s="14">
        <f t="shared" ref="E22:AK22" si="59">$C$22*12*E34</f>
        <v>870.57600000000014</v>
      </c>
      <c r="F22" s="14">
        <f t="shared" si="59"/>
        <v>863.85600000000011</v>
      </c>
      <c r="G22" s="14">
        <f t="shared" si="59"/>
        <v>874.94399999999996</v>
      </c>
      <c r="H22" s="14">
        <f t="shared" si="59"/>
        <v>847.56000000000006</v>
      </c>
      <c r="I22" s="14">
        <f t="shared" si="59"/>
        <v>850.92000000000007</v>
      </c>
      <c r="J22" s="14">
        <f t="shared" si="59"/>
        <v>842.35200000000009</v>
      </c>
      <c r="K22" s="14">
        <f t="shared" si="59"/>
        <v>861.50400000000002</v>
      </c>
      <c r="L22" s="14">
        <f t="shared" si="59"/>
        <v>875.28000000000009</v>
      </c>
      <c r="M22" s="14">
        <f t="shared" si="59"/>
        <v>862.68000000000006</v>
      </c>
      <c r="N22" s="14">
        <f t="shared" si="59"/>
        <v>858.81600000000003</v>
      </c>
      <c r="O22" s="14">
        <f t="shared" si="59"/>
        <v>854.6160000000001</v>
      </c>
      <c r="P22" s="14">
        <f t="shared" si="59"/>
        <v>1176.3360000000002</v>
      </c>
      <c r="Q22" s="14">
        <f t="shared" si="59"/>
        <v>1158.3600000000001</v>
      </c>
      <c r="R22" s="14">
        <f t="shared" si="59"/>
        <v>1161.0480000000002</v>
      </c>
      <c r="S22" s="14">
        <f t="shared" si="59"/>
        <v>904.00800000000015</v>
      </c>
      <c r="T22" s="14">
        <f t="shared" si="59"/>
        <v>905.5200000000001</v>
      </c>
      <c r="U22" s="14">
        <f t="shared" si="59"/>
        <v>751.96800000000007</v>
      </c>
      <c r="V22" s="14">
        <f t="shared" si="59"/>
        <v>648.31200000000001</v>
      </c>
      <c r="W22" s="14">
        <f t="shared" si="59"/>
        <v>740.88000000000011</v>
      </c>
      <c r="X22" s="14">
        <f t="shared" si="59"/>
        <v>857.30400000000009</v>
      </c>
      <c r="Y22" s="14">
        <f t="shared" si="59"/>
        <v>735.84</v>
      </c>
      <c r="Z22" s="14">
        <f t="shared" si="59"/>
        <v>748.60800000000006</v>
      </c>
      <c r="AA22" s="14">
        <f t="shared" si="59"/>
        <v>883.51200000000006</v>
      </c>
      <c r="AB22" s="14">
        <f t="shared" si="59"/>
        <v>1175.4960000000001</v>
      </c>
      <c r="AC22" s="14">
        <f t="shared" si="59"/>
        <v>548.35199999999998</v>
      </c>
      <c r="AD22" s="14">
        <f t="shared" si="59"/>
        <v>567.67200000000003</v>
      </c>
      <c r="AE22" s="14">
        <f t="shared" si="59"/>
        <v>1195.6560000000002</v>
      </c>
      <c r="AF22" s="14">
        <f t="shared" si="59"/>
        <v>551.71199999999999</v>
      </c>
      <c r="AG22" s="14">
        <f t="shared" si="59"/>
        <v>1181.2080000000001</v>
      </c>
      <c r="AH22" s="14">
        <f t="shared" si="59"/>
        <v>554.23199999999997</v>
      </c>
      <c r="AI22" s="14">
        <f t="shared" si="59"/>
        <v>646.63200000000006</v>
      </c>
      <c r="AJ22" s="14">
        <f t="shared" si="59"/>
        <v>358.51200000000006</v>
      </c>
      <c r="AK22" s="14">
        <f t="shared" si="59"/>
        <v>895.27200000000005</v>
      </c>
      <c r="AL22" s="40" t="s">
        <v>40</v>
      </c>
      <c r="AM22" s="41" t="s">
        <v>5</v>
      </c>
      <c r="AN22" s="47">
        <v>0.14000000000000001</v>
      </c>
      <c r="AO22" s="35">
        <f>$AN$22*12*AO34</f>
        <v>1042.944</v>
      </c>
      <c r="AP22" s="35">
        <f t="shared" ref="AP22:AX22" si="60">$AN$22*12*AP34</f>
        <v>1060.5840000000001</v>
      </c>
      <c r="AQ22" s="35">
        <f t="shared" si="60"/>
        <v>1046.3040000000001</v>
      </c>
      <c r="AR22" s="35">
        <f t="shared" si="60"/>
        <v>1060.92</v>
      </c>
      <c r="AS22" s="35">
        <f t="shared" si="60"/>
        <v>865.36800000000017</v>
      </c>
      <c r="AT22" s="35">
        <f t="shared" si="60"/>
        <v>870.74400000000003</v>
      </c>
      <c r="AU22" s="35">
        <f t="shared" si="60"/>
        <v>864.19200000000001</v>
      </c>
      <c r="AV22" s="35">
        <f t="shared" si="60"/>
        <v>1112.3280000000002</v>
      </c>
      <c r="AW22" s="35">
        <f t="shared" si="60"/>
        <v>936.09600000000012</v>
      </c>
      <c r="AX22" s="35">
        <f t="shared" si="60"/>
        <v>848.5680000000001</v>
      </c>
      <c r="AY22" s="35">
        <f t="shared" ref="AY22:AZ22" si="61">$AN$22*12*AY34</f>
        <v>868.56000000000006</v>
      </c>
      <c r="AZ22" s="35">
        <f t="shared" si="61"/>
        <v>1216.3200000000002</v>
      </c>
      <c r="BA22" s="40" t="s">
        <v>40</v>
      </c>
      <c r="BB22" s="41" t="s">
        <v>5</v>
      </c>
      <c r="BC22" s="38">
        <v>0.14000000000000001</v>
      </c>
      <c r="BD22" s="35">
        <f>$BC$22*12*BD34</f>
        <v>846.38400000000013</v>
      </c>
      <c r="BE22" s="68" t="s">
        <v>107</v>
      </c>
      <c r="BF22" s="67" t="s">
        <v>5</v>
      </c>
      <c r="BG22" s="55">
        <v>0.16</v>
      </c>
      <c r="BH22" s="14">
        <f>$BG$22*12*BH34</f>
        <v>953.66399999999999</v>
      </c>
      <c r="BI22" s="14">
        <f t="shared" ref="BI22:BK22" si="62">$BG$22*12*BI34</f>
        <v>1457.664</v>
      </c>
      <c r="BJ22" s="14">
        <f t="shared" si="62"/>
        <v>1443.2640000000001</v>
      </c>
      <c r="BK22" s="14">
        <f t="shared" si="62"/>
        <v>1440.384</v>
      </c>
    </row>
    <row r="23" spans="1:63" s="15" customFormat="1" ht="51" customHeight="1">
      <c r="A23" s="68" t="s">
        <v>41</v>
      </c>
      <c r="B23" s="55" t="s">
        <v>4</v>
      </c>
      <c r="C23" s="55">
        <v>2.11</v>
      </c>
      <c r="D23" s="14">
        <f t="shared" ref="D23" si="63">$C$23*12*D34</f>
        <v>13991.832</v>
      </c>
      <c r="E23" s="14">
        <f t="shared" ref="E23:AK23" si="64">$C$23*12*E34</f>
        <v>13120.824000000001</v>
      </c>
      <c r="F23" s="14">
        <f t="shared" si="64"/>
        <v>13019.544000000002</v>
      </c>
      <c r="G23" s="14">
        <f t="shared" si="64"/>
        <v>13186.655999999999</v>
      </c>
      <c r="H23" s="14">
        <f t="shared" si="64"/>
        <v>12773.94</v>
      </c>
      <c r="I23" s="14">
        <f t="shared" si="64"/>
        <v>12824.58</v>
      </c>
      <c r="J23" s="14">
        <f t="shared" si="64"/>
        <v>12695.448</v>
      </c>
      <c r="K23" s="14">
        <f t="shared" si="64"/>
        <v>12984.096</v>
      </c>
      <c r="L23" s="14">
        <f t="shared" si="64"/>
        <v>13191.72</v>
      </c>
      <c r="M23" s="14">
        <f t="shared" si="64"/>
        <v>13001.82</v>
      </c>
      <c r="N23" s="14">
        <f t="shared" si="64"/>
        <v>12943.584000000001</v>
      </c>
      <c r="O23" s="14">
        <f t="shared" si="64"/>
        <v>12880.284</v>
      </c>
      <c r="P23" s="14">
        <f t="shared" si="64"/>
        <v>17729.064000000002</v>
      </c>
      <c r="Q23" s="14">
        <f t="shared" si="64"/>
        <v>17458.14</v>
      </c>
      <c r="R23" s="14">
        <f t="shared" si="64"/>
        <v>17498.652000000002</v>
      </c>
      <c r="S23" s="14">
        <f t="shared" si="64"/>
        <v>13624.692000000001</v>
      </c>
      <c r="T23" s="14">
        <f t="shared" si="64"/>
        <v>13647.48</v>
      </c>
      <c r="U23" s="14">
        <f t="shared" si="64"/>
        <v>11333.232</v>
      </c>
      <c r="V23" s="14">
        <f t="shared" si="64"/>
        <v>9770.9879999999994</v>
      </c>
      <c r="W23" s="14">
        <f t="shared" si="64"/>
        <v>11166.12</v>
      </c>
      <c r="X23" s="14">
        <f t="shared" si="64"/>
        <v>12920.796</v>
      </c>
      <c r="Y23" s="14">
        <f t="shared" si="64"/>
        <v>11090.16</v>
      </c>
      <c r="Z23" s="14">
        <f t="shared" si="64"/>
        <v>11282.592000000001</v>
      </c>
      <c r="AA23" s="14">
        <f t="shared" si="64"/>
        <v>13315.788</v>
      </c>
      <c r="AB23" s="14">
        <f t="shared" si="64"/>
        <v>17716.404000000002</v>
      </c>
      <c r="AC23" s="14">
        <f t="shared" si="64"/>
        <v>8264.4480000000003</v>
      </c>
      <c r="AD23" s="14">
        <f t="shared" si="64"/>
        <v>8555.6279999999988</v>
      </c>
      <c r="AE23" s="14">
        <f t="shared" si="64"/>
        <v>18020.244000000002</v>
      </c>
      <c r="AF23" s="14">
        <f t="shared" si="64"/>
        <v>8315.0879999999997</v>
      </c>
      <c r="AG23" s="14">
        <f t="shared" si="64"/>
        <v>17802.492000000002</v>
      </c>
      <c r="AH23" s="14">
        <f t="shared" si="64"/>
        <v>8353.0679999999993</v>
      </c>
      <c r="AI23" s="14">
        <f t="shared" si="64"/>
        <v>9745.6679999999997</v>
      </c>
      <c r="AJ23" s="14">
        <f t="shared" si="64"/>
        <v>5403.2880000000005</v>
      </c>
      <c r="AK23" s="14">
        <f t="shared" si="64"/>
        <v>13493.028</v>
      </c>
      <c r="AL23" s="40" t="s">
        <v>56</v>
      </c>
      <c r="AM23" s="38" t="s">
        <v>4</v>
      </c>
      <c r="AN23" s="47">
        <v>1.05</v>
      </c>
      <c r="AO23" s="35">
        <f>$AN$23*12*AO34</f>
        <v>7822.08</v>
      </c>
      <c r="AP23" s="35">
        <f t="shared" ref="AP23:AX23" si="65">$AN$23*12*AP34</f>
        <v>7954.38</v>
      </c>
      <c r="AQ23" s="35">
        <f t="shared" si="65"/>
        <v>7847.2800000000007</v>
      </c>
      <c r="AR23" s="35">
        <f t="shared" si="65"/>
        <v>7956.9000000000005</v>
      </c>
      <c r="AS23" s="35">
        <f t="shared" si="65"/>
        <v>6490.2600000000011</v>
      </c>
      <c r="AT23" s="35">
        <f t="shared" si="65"/>
        <v>6530.58</v>
      </c>
      <c r="AU23" s="35">
        <f t="shared" si="65"/>
        <v>6481.4400000000005</v>
      </c>
      <c r="AV23" s="35">
        <f t="shared" si="65"/>
        <v>8342.4600000000009</v>
      </c>
      <c r="AW23" s="35">
        <f t="shared" si="65"/>
        <v>7020.7200000000012</v>
      </c>
      <c r="AX23" s="35">
        <f t="shared" si="65"/>
        <v>6364.2600000000011</v>
      </c>
      <c r="AY23" s="35">
        <f t="shared" ref="AY23:AZ23" si="66">$AN$23*12*AY34</f>
        <v>6514.2000000000007</v>
      </c>
      <c r="AZ23" s="35">
        <f t="shared" si="66"/>
        <v>9122.4000000000015</v>
      </c>
      <c r="BA23" s="40" t="s">
        <v>41</v>
      </c>
      <c r="BB23" s="38" t="s">
        <v>4</v>
      </c>
      <c r="BC23" s="38">
        <v>1.41</v>
      </c>
      <c r="BD23" s="35">
        <f>$BC$23*12*BD34</f>
        <v>8524.2959999999985</v>
      </c>
      <c r="BE23" s="68" t="s">
        <v>108</v>
      </c>
      <c r="BF23" s="67" t="s">
        <v>4</v>
      </c>
      <c r="BG23" s="55">
        <v>0.85</v>
      </c>
      <c r="BH23" s="14">
        <f>$BG$23*12*BH34</f>
        <v>5066.3399999999992</v>
      </c>
      <c r="BI23" s="14">
        <f t="shared" ref="BI23:BK23" si="67">$BG$23*12*BI34</f>
        <v>7743.84</v>
      </c>
      <c r="BJ23" s="14">
        <f t="shared" si="67"/>
        <v>7667.34</v>
      </c>
      <c r="BK23" s="14">
        <f t="shared" si="67"/>
        <v>7652.04</v>
      </c>
    </row>
    <row r="24" spans="1:63" s="15" customFormat="1" ht="30" customHeight="1">
      <c r="A24" s="76" t="s">
        <v>3</v>
      </c>
      <c r="B24" s="55"/>
      <c r="C24" s="79">
        <f>SUM(C25:C29)</f>
        <v>6.46</v>
      </c>
      <c r="D24" s="80">
        <f>SUM(D25:D29)</f>
        <v>42837.552000000003</v>
      </c>
      <c r="E24" s="80">
        <f t="shared" ref="E24:AK24" si="68">SUM(E25:E29)</f>
        <v>40170.864000000001</v>
      </c>
      <c r="F24" s="80">
        <f t="shared" si="68"/>
        <v>39860.784000000007</v>
      </c>
      <c r="G24" s="80">
        <f t="shared" si="68"/>
        <v>40372.41599999999</v>
      </c>
      <c r="H24" s="80">
        <f t="shared" si="68"/>
        <v>39108.839999999997</v>
      </c>
      <c r="I24" s="80">
        <f t="shared" si="68"/>
        <v>39263.879999999997</v>
      </c>
      <c r="J24" s="80">
        <f t="shared" si="68"/>
        <v>38868.527999999991</v>
      </c>
      <c r="K24" s="80">
        <f t="shared" si="68"/>
        <v>39752.256000000001</v>
      </c>
      <c r="L24" s="80">
        <f t="shared" si="68"/>
        <v>40387.920000000006</v>
      </c>
      <c r="M24" s="80">
        <f t="shared" si="68"/>
        <v>39806.51999999999</v>
      </c>
      <c r="N24" s="80">
        <f t="shared" si="68"/>
        <v>39628.223999999995</v>
      </c>
      <c r="O24" s="80">
        <f t="shared" si="68"/>
        <v>39434.423999999999</v>
      </c>
      <c r="P24" s="80">
        <f t="shared" si="68"/>
        <v>54279.504000000008</v>
      </c>
      <c r="Q24" s="80">
        <f t="shared" si="68"/>
        <v>53450.040000000008</v>
      </c>
      <c r="R24" s="80">
        <f t="shared" si="68"/>
        <v>53574.072</v>
      </c>
      <c r="S24" s="80">
        <f t="shared" si="68"/>
        <v>41713.511999999995</v>
      </c>
      <c r="T24" s="80">
        <f t="shared" si="68"/>
        <v>41783.279999999999</v>
      </c>
      <c r="U24" s="80">
        <f t="shared" si="68"/>
        <v>34697.951999999997</v>
      </c>
      <c r="V24" s="80">
        <f t="shared" si="68"/>
        <v>29914.967999999997</v>
      </c>
      <c r="W24" s="80">
        <f t="shared" si="68"/>
        <v>34186.32</v>
      </c>
      <c r="X24" s="80">
        <f t="shared" si="68"/>
        <v>39558.456000000006</v>
      </c>
      <c r="Y24" s="80">
        <f t="shared" si="68"/>
        <v>33953.760000000002</v>
      </c>
      <c r="Z24" s="80">
        <f t="shared" si="68"/>
        <v>34542.911999999997</v>
      </c>
      <c r="AA24" s="80">
        <f t="shared" si="68"/>
        <v>40767.768000000004</v>
      </c>
      <c r="AB24" s="80">
        <f t="shared" si="68"/>
        <v>54240.743999999999</v>
      </c>
      <c r="AC24" s="80">
        <f t="shared" si="68"/>
        <v>25302.527999999991</v>
      </c>
      <c r="AD24" s="80">
        <f t="shared" si="68"/>
        <v>26194.007999999998</v>
      </c>
      <c r="AE24" s="80">
        <f t="shared" si="68"/>
        <v>55170.983999999997</v>
      </c>
      <c r="AF24" s="80">
        <f t="shared" si="68"/>
        <v>25457.567999999999</v>
      </c>
      <c r="AG24" s="80">
        <f t="shared" si="68"/>
        <v>54504.311999999998</v>
      </c>
      <c r="AH24" s="80">
        <f t="shared" si="68"/>
        <v>25573.847999999998</v>
      </c>
      <c r="AI24" s="80">
        <f t="shared" si="68"/>
        <v>29837.447999999997</v>
      </c>
      <c r="AJ24" s="80">
        <f t="shared" si="68"/>
        <v>16542.768</v>
      </c>
      <c r="AK24" s="80">
        <f t="shared" si="68"/>
        <v>41310.407999999996</v>
      </c>
      <c r="AL24" s="37" t="s">
        <v>3</v>
      </c>
      <c r="AM24" s="38"/>
      <c r="AN24" s="48">
        <f>SUM(AN25:AN29)</f>
        <v>7.59</v>
      </c>
      <c r="AO24" s="36">
        <f>AO25+AO26+AO27+AO28+AO29</f>
        <v>56542.464000000007</v>
      </c>
      <c r="AP24" s="36">
        <f t="shared" ref="AP24:AX24" si="69">AP25+AP26+AP27+AP28+AP29</f>
        <v>57498.804000000004</v>
      </c>
      <c r="AQ24" s="36">
        <f t="shared" si="69"/>
        <v>56724.624000000003</v>
      </c>
      <c r="AR24" s="36">
        <f t="shared" si="69"/>
        <v>57517.020000000011</v>
      </c>
      <c r="AS24" s="36">
        <f t="shared" si="69"/>
        <v>46915.308000000005</v>
      </c>
      <c r="AT24" s="36">
        <f t="shared" si="69"/>
        <v>47206.763999999996</v>
      </c>
      <c r="AU24" s="36">
        <f t="shared" si="69"/>
        <v>46851.552000000003</v>
      </c>
      <c r="AV24" s="36">
        <f t="shared" si="69"/>
        <v>60304.068000000007</v>
      </c>
      <c r="AW24" s="36">
        <f t="shared" si="69"/>
        <v>50749.776000000013</v>
      </c>
      <c r="AX24" s="36">
        <f t="shared" si="69"/>
        <v>46004.508000000009</v>
      </c>
      <c r="AY24" s="36">
        <f t="shared" ref="AY24" si="70">AY25+AY26+AY27+AY28+AY29</f>
        <v>47088.360000000008</v>
      </c>
      <c r="AZ24" s="36">
        <f t="shared" ref="AZ24" si="71">AZ25+AZ26+AZ27+AZ28+AZ29</f>
        <v>65941.919999999998</v>
      </c>
      <c r="BA24" s="37" t="s">
        <v>3</v>
      </c>
      <c r="BB24" s="38"/>
      <c r="BC24" s="42">
        <f>SUM(BC25:BC29)</f>
        <v>4</v>
      </c>
      <c r="BD24" s="36">
        <f t="shared" ref="BD24" si="72">BD25+BD26+BD27+BD28+BD29</f>
        <v>24182.400000000001</v>
      </c>
      <c r="BE24" s="66" t="s">
        <v>3</v>
      </c>
      <c r="BF24" s="67"/>
      <c r="BG24" s="79">
        <f>SUM(BG25:BG29)</f>
        <v>10.93</v>
      </c>
      <c r="BH24" s="80">
        <f>SUM(BH25:BH29)</f>
        <v>65147.171999999991</v>
      </c>
      <c r="BI24" s="80">
        <f t="shared" ref="BI24:BK24" si="73">SUM(BI25:BI29)</f>
        <v>99576.671999999991</v>
      </c>
      <c r="BJ24" s="80">
        <f t="shared" si="73"/>
        <v>98592.971999999994</v>
      </c>
      <c r="BK24" s="80">
        <f t="shared" si="73"/>
        <v>98396.231999999989</v>
      </c>
    </row>
    <row r="25" spans="1:63" s="15" customFormat="1" ht="24.75" customHeight="1">
      <c r="A25" s="68" t="s">
        <v>42</v>
      </c>
      <c r="B25" s="67" t="s">
        <v>43</v>
      </c>
      <c r="C25" s="55">
        <v>1.81</v>
      </c>
      <c r="D25" s="14">
        <f t="shared" ref="D25" si="74">$C$25*12*D34</f>
        <v>12002.472</v>
      </c>
      <c r="E25" s="14">
        <f t="shared" ref="E25:AK25" si="75">$C$25*12*E34</f>
        <v>11255.304</v>
      </c>
      <c r="F25" s="14">
        <f t="shared" si="75"/>
        <v>11168.424000000001</v>
      </c>
      <c r="G25" s="14">
        <f t="shared" si="75"/>
        <v>11311.775999999998</v>
      </c>
      <c r="H25" s="14">
        <f t="shared" si="75"/>
        <v>10957.74</v>
      </c>
      <c r="I25" s="14">
        <f t="shared" si="75"/>
        <v>11001.18</v>
      </c>
      <c r="J25" s="14">
        <f t="shared" si="75"/>
        <v>10890.407999999999</v>
      </c>
      <c r="K25" s="14">
        <f t="shared" si="75"/>
        <v>11138.015999999998</v>
      </c>
      <c r="L25" s="14">
        <f t="shared" si="75"/>
        <v>11316.119999999999</v>
      </c>
      <c r="M25" s="14">
        <f t="shared" si="75"/>
        <v>11153.22</v>
      </c>
      <c r="N25" s="14">
        <f t="shared" si="75"/>
        <v>11103.263999999999</v>
      </c>
      <c r="O25" s="14">
        <f t="shared" si="75"/>
        <v>11048.964</v>
      </c>
      <c r="P25" s="14">
        <f t="shared" si="75"/>
        <v>15208.344000000001</v>
      </c>
      <c r="Q25" s="14">
        <f t="shared" si="75"/>
        <v>14975.939999999999</v>
      </c>
      <c r="R25" s="14">
        <f t="shared" si="75"/>
        <v>15010.691999999999</v>
      </c>
      <c r="S25" s="14">
        <f t="shared" si="75"/>
        <v>11687.531999999999</v>
      </c>
      <c r="T25" s="14">
        <f t="shared" si="75"/>
        <v>11707.08</v>
      </c>
      <c r="U25" s="14">
        <f t="shared" si="75"/>
        <v>9721.8719999999994</v>
      </c>
      <c r="V25" s="14">
        <f t="shared" si="75"/>
        <v>8381.7479999999996</v>
      </c>
      <c r="W25" s="14">
        <f t="shared" si="75"/>
        <v>9578.5199999999986</v>
      </c>
      <c r="X25" s="14">
        <f t="shared" si="75"/>
        <v>11083.716</v>
      </c>
      <c r="Y25" s="14">
        <f t="shared" si="75"/>
        <v>9513.3599999999988</v>
      </c>
      <c r="Z25" s="14">
        <f t="shared" si="75"/>
        <v>9678.4320000000007</v>
      </c>
      <c r="AA25" s="14">
        <f t="shared" si="75"/>
        <v>11422.547999999999</v>
      </c>
      <c r="AB25" s="14">
        <f t="shared" si="75"/>
        <v>15197.484</v>
      </c>
      <c r="AC25" s="14">
        <f t="shared" si="75"/>
        <v>7089.4079999999994</v>
      </c>
      <c r="AD25" s="14">
        <f t="shared" si="75"/>
        <v>7339.1879999999992</v>
      </c>
      <c r="AE25" s="14">
        <f t="shared" si="75"/>
        <v>15458.124</v>
      </c>
      <c r="AF25" s="14">
        <f t="shared" si="75"/>
        <v>7132.847999999999</v>
      </c>
      <c r="AG25" s="14">
        <f t="shared" si="75"/>
        <v>15271.332</v>
      </c>
      <c r="AH25" s="14">
        <f t="shared" si="75"/>
        <v>7165.427999999999</v>
      </c>
      <c r="AI25" s="14">
        <f t="shared" si="75"/>
        <v>8360.0279999999984</v>
      </c>
      <c r="AJ25" s="14">
        <f t="shared" si="75"/>
        <v>4635.0479999999998</v>
      </c>
      <c r="AK25" s="14">
        <f t="shared" si="75"/>
        <v>11574.588</v>
      </c>
      <c r="AL25" s="40" t="s">
        <v>57</v>
      </c>
      <c r="AM25" s="41" t="s">
        <v>43</v>
      </c>
      <c r="AN25" s="47">
        <v>2.95</v>
      </c>
      <c r="AO25" s="35">
        <f>$AN$25*12*AO34</f>
        <v>21976.320000000003</v>
      </c>
      <c r="AP25" s="35">
        <f t="shared" ref="AP25:AX25" si="76">$AN$25*12*AP34</f>
        <v>22348.02</v>
      </c>
      <c r="AQ25" s="35">
        <f t="shared" si="76"/>
        <v>22047.120000000003</v>
      </c>
      <c r="AR25" s="35">
        <f t="shared" si="76"/>
        <v>22355.100000000002</v>
      </c>
      <c r="AS25" s="35">
        <f t="shared" si="76"/>
        <v>18234.540000000005</v>
      </c>
      <c r="AT25" s="35">
        <f t="shared" si="76"/>
        <v>18347.82</v>
      </c>
      <c r="AU25" s="35">
        <f t="shared" si="76"/>
        <v>18209.760000000002</v>
      </c>
      <c r="AV25" s="35">
        <f t="shared" si="76"/>
        <v>23438.340000000004</v>
      </c>
      <c r="AW25" s="35">
        <f t="shared" si="76"/>
        <v>19724.880000000005</v>
      </c>
      <c r="AX25" s="35">
        <f t="shared" si="76"/>
        <v>17880.540000000005</v>
      </c>
      <c r="AY25" s="35">
        <f t="shared" ref="AY25:AZ25" si="77">$AN$25*12*AY34</f>
        <v>18301.800000000003</v>
      </c>
      <c r="AZ25" s="35">
        <f t="shared" si="77"/>
        <v>25629.600000000006</v>
      </c>
      <c r="BA25" s="40" t="s">
        <v>42</v>
      </c>
      <c r="BB25" s="41" t="s">
        <v>43</v>
      </c>
      <c r="BC25" s="38">
        <v>1.1499999999999999</v>
      </c>
      <c r="BD25" s="35">
        <f>$BC$25*12*BD34</f>
        <v>6952.44</v>
      </c>
      <c r="BE25" s="68" t="s">
        <v>109</v>
      </c>
      <c r="BF25" s="67" t="s">
        <v>110</v>
      </c>
      <c r="BG25" s="55">
        <v>6.6</v>
      </c>
      <c r="BH25" s="14">
        <f>$BG$25*12*BH34</f>
        <v>39338.639999999992</v>
      </c>
      <c r="BI25" s="14">
        <f t="shared" ref="BI25:BK25" si="78">$BG$25*12*BI34</f>
        <v>60128.639999999992</v>
      </c>
      <c r="BJ25" s="14">
        <f t="shared" si="78"/>
        <v>59534.639999999992</v>
      </c>
      <c r="BK25" s="14">
        <f t="shared" si="78"/>
        <v>59415.839999999997</v>
      </c>
    </row>
    <row r="26" spans="1:63" s="15" customFormat="1" ht="54" customHeight="1">
      <c r="A26" s="54" t="s">
        <v>44</v>
      </c>
      <c r="B26" s="67" t="s">
        <v>45</v>
      </c>
      <c r="C26" s="55">
        <v>1.48</v>
      </c>
      <c r="D26" s="14">
        <f t="shared" ref="D26" si="79">$C$26*12*D34</f>
        <v>9814.1759999999995</v>
      </c>
      <c r="E26" s="14">
        <f t="shared" ref="E26:AK26" si="80">$C$26*12*E34</f>
        <v>9203.232</v>
      </c>
      <c r="F26" s="14">
        <f t="shared" si="80"/>
        <v>9132.1919999999991</v>
      </c>
      <c r="G26" s="14">
        <f t="shared" si="80"/>
        <v>9249.4079999999976</v>
      </c>
      <c r="H26" s="14">
        <f t="shared" si="80"/>
        <v>8959.9199999999983</v>
      </c>
      <c r="I26" s="14">
        <f t="shared" si="80"/>
        <v>8995.4399999999987</v>
      </c>
      <c r="J26" s="14">
        <f t="shared" si="80"/>
        <v>8904.8639999999978</v>
      </c>
      <c r="K26" s="14">
        <f t="shared" si="80"/>
        <v>9107.3279999999977</v>
      </c>
      <c r="L26" s="14">
        <f t="shared" si="80"/>
        <v>9252.9599999999991</v>
      </c>
      <c r="M26" s="14">
        <f t="shared" si="80"/>
        <v>9119.7599999999984</v>
      </c>
      <c r="N26" s="14">
        <f t="shared" si="80"/>
        <v>9078.9119999999984</v>
      </c>
      <c r="O26" s="14">
        <f t="shared" si="80"/>
        <v>9034.5119999999988</v>
      </c>
      <c r="P26" s="14">
        <f t="shared" si="80"/>
        <v>12435.552</v>
      </c>
      <c r="Q26" s="14">
        <f t="shared" si="80"/>
        <v>12245.519999999999</v>
      </c>
      <c r="R26" s="14">
        <f t="shared" si="80"/>
        <v>12273.936</v>
      </c>
      <c r="S26" s="14">
        <f t="shared" si="80"/>
        <v>9556.655999999999</v>
      </c>
      <c r="T26" s="14">
        <f t="shared" si="80"/>
        <v>9572.64</v>
      </c>
      <c r="U26" s="14">
        <f t="shared" si="80"/>
        <v>7949.3759999999993</v>
      </c>
      <c r="V26" s="14">
        <f t="shared" si="80"/>
        <v>6853.5839999999989</v>
      </c>
      <c r="W26" s="14">
        <f t="shared" si="80"/>
        <v>7832.1599999999989</v>
      </c>
      <c r="X26" s="14">
        <f t="shared" si="80"/>
        <v>9062.9279999999999</v>
      </c>
      <c r="Y26" s="14">
        <f t="shared" si="80"/>
        <v>7778.8799999999992</v>
      </c>
      <c r="Z26" s="14">
        <f t="shared" si="80"/>
        <v>7913.8559999999998</v>
      </c>
      <c r="AA26" s="14">
        <f t="shared" si="80"/>
        <v>9339.9839999999986</v>
      </c>
      <c r="AB26" s="14">
        <f t="shared" si="80"/>
        <v>12426.671999999999</v>
      </c>
      <c r="AC26" s="14">
        <f t="shared" si="80"/>
        <v>5796.8639999999987</v>
      </c>
      <c r="AD26" s="14">
        <f t="shared" si="80"/>
        <v>6001.1039999999994</v>
      </c>
      <c r="AE26" s="14">
        <f t="shared" si="80"/>
        <v>12639.791999999999</v>
      </c>
      <c r="AF26" s="14">
        <f t="shared" si="80"/>
        <v>5832.3839999999991</v>
      </c>
      <c r="AG26" s="14">
        <f t="shared" si="80"/>
        <v>12487.055999999999</v>
      </c>
      <c r="AH26" s="14">
        <f t="shared" si="80"/>
        <v>5859.0239999999985</v>
      </c>
      <c r="AI26" s="14">
        <f t="shared" si="80"/>
        <v>6835.8239999999987</v>
      </c>
      <c r="AJ26" s="14">
        <f t="shared" si="80"/>
        <v>3789.9839999999995</v>
      </c>
      <c r="AK26" s="14">
        <f t="shared" si="80"/>
        <v>9464.3039999999983</v>
      </c>
      <c r="AL26" s="39" t="s">
        <v>44</v>
      </c>
      <c r="AM26" s="41" t="s">
        <v>45</v>
      </c>
      <c r="AN26" s="47">
        <v>1.37</v>
      </c>
      <c r="AO26" s="35">
        <f>$AN$26*12*AO34</f>
        <v>10205.951999999999</v>
      </c>
      <c r="AP26" s="35">
        <f t="shared" ref="AP26:AX26" si="81">$AN$26*12*AP34</f>
        <v>10378.572</v>
      </c>
      <c r="AQ26" s="35">
        <f t="shared" si="81"/>
        <v>10238.832</v>
      </c>
      <c r="AR26" s="35">
        <f t="shared" si="81"/>
        <v>10381.86</v>
      </c>
      <c r="AS26" s="35">
        <f t="shared" si="81"/>
        <v>8468.2440000000006</v>
      </c>
      <c r="AT26" s="35">
        <f t="shared" si="81"/>
        <v>8520.8520000000008</v>
      </c>
      <c r="AU26" s="35">
        <f t="shared" si="81"/>
        <v>8456.7360000000008</v>
      </c>
      <c r="AV26" s="35">
        <f t="shared" si="81"/>
        <v>10884.924000000001</v>
      </c>
      <c r="AW26" s="35">
        <f t="shared" si="81"/>
        <v>9160.3680000000022</v>
      </c>
      <c r="AX26" s="35">
        <f t="shared" si="81"/>
        <v>8303.844000000001</v>
      </c>
      <c r="AY26" s="35">
        <f t="shared" ref="AY26:AZ26" si="82">$AN$26*12*AY34</f>
        <v>8499.4800000000014</v>
      </c>
      <c r="AZ26" s="35">
        <f t="shared" si="82"/>
        <v>11902.560000000001</v>
      </c>
      <c r="BA26" s="39" t="s">
        <v>44</v>
      </c>
      <c r="BB26" s="41" t="s">
        <v>45</v>
      </c>
      <c r="BC26" s="38">
        <v>1.48</v>
      </c>
      <c r="BD26" s="35">
        <f>$BC$26*12*BD34</f>
        <v>8947.4879999999994</v>
      </c>
      <c r="BE26" s="68" t="s">
        <v>111</v>
      </c>
      <c r="BF26" s="67" t="s">
        <v>112</v>
      </c>
      <c r="BG26" s="55">
        <v>1.37</v>
      </c>
      <c r="BH26" s="14">
        <f>$BG$26*12*BH34</f>
        <v>8165.7480000000005</v>
      </c>
      <c r="BI26" s="14">
        <f t="shared" ref="BI26:BK26" si="83">$BG$26*12*BI34</f>
        <v>12481.248000000001</v>
      </c>
      <c r="BJ26" s="14">
        <f t="shared" si="83"/>
        <v>12357.948000000002</v>
      </c>
      <c r="BK26" s="14">
        <f t="shared" si="83"/>
        <v>12333.288000000002</v>
      </c>
    </row>
    <row r="27" spans="1:63" s="15" customFormat="1" ht="31.5" customHeight="1">
      <c r="A27" s="54" t="s">
        <v>46</v>
      </c>
      <c r="B27" s="67" t="s">
        <v>19</v>
      </c>
      <c r="C27" s="55">
        <v>1.8</v>
      </c>
      <c r="D27" s="14">
        <f t="shared" ref="D27" si="84">$C$27*12*D34</f>
        <v>11936.160000000002</v>
      </c>
      <c r="E27" s="14">
        <f t="shared" ref="E27:AK27" si="85">$C$27*12*E34</f>
        <v>11193.120000000003</v>
      </c>
      <c r="F27" s="14">
        <f t="shared" si="85"/>
        <v>11106.720000000001</v>
      </c>
      <c r="G27" s="14">
        <f t="shared" si="85"/>
        <v>11249.28</v>
      </c>
      <c r="H27" s="14">
        <f t="shared" si="85"/>
        <v>10897.2</v>
      </c>
      <c r="I27" s="14">
        <f t="shared" si="85"/>
        <v>10940.400000000001</v>
      </c>
      <c r="J27" s="14">
        <f t="shared" si="85"/>
        <v>10830.24</v>
      </c>
      <c r="K27" s="14">
        <f t="shared" si="85"/>
        <v>11076.48</v>
      </c>
      <c r="L27" s="14">
        <f t="shared" si="85"/>
        <v>11253.6</v>
      </c>
      <c r="M27" s="14">
        <f t="shared" si="85"/>
        <v>11091.6</v>
      </c>
      <c r="N27" s="14">
        <f t="shared" si="85"/>
        <v>11041.92</v>
      </c>
      <c r="O27" s="14">
        <f t="shared" si="85"/>
        <v>10987.92</v>
      </c>
      <c r="P27" s="14">
        <f t="shared" si="85"/>
        <v>15124.320000000002</v>
      </c>
      <c r="Q27" s="14">
        <f t="shared" si="85"/>
        <v>14893.2</v>
      </c>
      <c r="R27" s="14">
        <f t="shared" si="85"/>
        <v>14927.760000000002</v>
      </c>
      <c r="S27" s="14">
        <f t="shared" si="85"/>
        <v>11622.960000000001</v>
      </c>
      <c r="T27" s="14">
        <f t="shared" si="85"/>
        <v>11642.400000000001</v>
      </c>
      <c r="U27" s="14">
        <f t="shared" si="85"/>
        <v>9668.1600000000017</v>
      </c>
      <c r="V27" s="14">
        <f t="shared" si="85"/>
        <v>8335.44</v>
      </c>
      <c r="W27" s="14">
        <f t="shared" si="85"/>
        <v>9525.6</v>
      </c>
      <c r="X27" s="14">
        <f t="shared" si="85"/>
        <v>11022.480000000001</v>
      </c>
      <c r="Y27" s="14">
        <f t="shared" si="85"/>
        <v>9460.8000000000011</v>
      </c>
      <c r="Z27" s="14">
        <f t="shared" si="85"/>
        <v>9624.9600000000009</v>
      </c>
      <c r="AA27" s="14">
        <f t="shared" si="85"/>
        <v>11359.44</v>
      </c>
      <c r="AB27" s="14">
        <f t="shared" si="85"/>
        <v>15113.520000000002</v>
      </c>
      <c r="AC27" s="14">
        <f t="shared" si="85"/>
        <v>7050.24</v>
      </c>
      <c r="AD27" s="14">
        <f t="shared" si="85"/>
        <v>7298.64</v>
      </c>
      <c r="AE27" s="14">
        <f t="shared" si="85"/>
        <v>15372.720000000001</v>
      </c>
      <c r="AF27" s="14">
        <f t="shared" si="85"/>
        <v>7093.44</v>
      </c>
      <c r="AG27" s="14">
        <f t="shared" si="85"/>
        <v>15186.960000000001</v>
      </c>
      <c r="AH27" s="14">
        <f t="shared" si="85"/>
        <v>7125.84</v>
      </c>
      <c r="AI27" s="14">
        <f t="shared" si="85"/>
        <v>8313.84</v>
      </c>
      <c r="AJ27" s="14">
        <f t="shared" si="85"/>
        <v>4609.4400000000005</v>
      </c>
      <c r="AK27" s="14">
        <f t="shared" si="85"/>
        <v>11510.64</v>
      </c>
      <c r="AL27" s="39" t="s">
        <v>46</v>
      </c>
      <c r="AM27" s="41" t="s">
        <v>19</v>
      </c>
      <c r="AN27" s="47">
        <v>2.02</v>
      </c>
      <c r="AO27" s="35">
        <f>$AN$27*12*AO34</f>
        <v>15048.192000000001</v>
      </c>
      <c r="AP27" s="35">
        <f t="shared" ref="AP27:AX27" si="86">$AN$27*12*AP34</f>
        <v>15302.712</v>
      </c>
      <c r="AQ27" s="35">
        <f t="shared" si="86"/>
        <v>15096.672</v>
      </c>
      <c r="AR27" s="35">
        <f t="shared" si="86"/>
        <v>15307.560000000001</v>
      </c>
      <c r="AS27" s="35">
        <f t="shared" si="86"/>
        <v>12486.024000000001</v>
      </c>
      <c r="AT27" s="35">
        <f t="shared" si="86"/>
        <v>12563.592000000001</v>
      </c>
      <c r="AU27" s="35">
        <f t="shared" si="86"/>
        <v>12469.056</v>
      </c>
      <c r="AV27" s="35">
        <f t="shared" si="86"/>
        <v>16049.304000000002</v>
      </c>
      <c r="AW27" s="35">
        <f t="shared" si="86"/>
        <v>13506.528000000002</v>
      </c>
      <c r="AX27" s="35">
        <f t="shared" si="86"/>
        <v>12243.624000000002</v>
      </c>
      <c r="AY27" s="35">
        <f t="shared" ref="AY27:AZ27" si="87">$AN$27*12*AY34</f>
        <v>12532.080000000002</v>
      </c>
      <c r="AZ27" s="35">
        <f t="shared" si="87"/>
        <v>17549.760000000002</v>
      </c>
      <c r="BA27" s="39" t="s">
        <v>46</v>
      </c>
      <c r="BB27" s="41" t="s">
        <v>19</v>
      </c>
      <c r="BC27" s="38">
        <v>0</v>
      </c>
      <c r="BD27" s="35">
        <f>$BC$27*12*BD34</f>
        <v>0</v>
      </c>
      <c r="BE27" s="68" t="s">
        <v>113</v>
      </c>
      <c r="BF27" s="67" t="s">
        <v>19</v>
      </c>
      <c r="BG27" s="55">
        <v>1.69</v>
      </c>
      <c r="BH27" s="14">
        <f>$BG$27*12*BH34</f>
        <v>10073.076000000001</v>
      </c>
      <c r="BI27" s="14">
        <f t="shared" ref="BI27:BK27" si="88">$BG$27*12*BI34</f>
        <v>15396.576000000001</v>
      </c>
      <c r="BJ27" s="14">
        <f t="shared" si="88"/>
        <v>15244.476000000002</v>
      </c>
      <c r="BK27" s="14">
        <f t="shared" si="88"/>
        <v>15214.056000000002</v>
      </c>
    </row>
    <row r="28" spans="1:63" s="15" customFormat="1" ht="40.5" customHeight="1">
      <c r="A28" s="54" t="s">
        <v>47</v>
      </c>
      <c r="B28" s="55" t="s">
        <v>2</v>
      </c>
      <c r="C28" s="55">
        <v>0.99</v>
      </c>
      <c r="D28" s="14">
        <f t="shared" ref="D28" si="89">$C$28*12*D34</f>
        <v>6564.8879999999999</v>
      </c>
      <c r="E28" s="14">
        <f t="shared" ref="E28:AK28" si="90">$C$28*12*E34</f>
        <v>6156.2160000000003</v>
      </c>
      <c r="F28" s="14">
        <f t="shared" si="90"/>
        <v>6108.6959999999999</v>
      </c>
      <c r="G28" s="14">
        <f t="shared" si="90"/>
        <v>6187.1039999999994</v>
      </c>
      <c r="H28" s="14">
        <f t="shared" si="90"/>
        <v>5993.4599999999991</v>
      </c>
      <c r="I28" s="14">
        <f t="shared" si="90"/>
        <v>6017.2199999999993</v>
      </c>
      <c r="J28" s="14">
        <f t="shared" si="90"/>
        <v>5956.6319999999996</v>
      </c>
      <c r="K28" s="14">
        <f t="shared" si="90"/>
        <v>6092.0639999999994</v>
      </c>
      <c r="L28" s="14">
        <f t="shared" si="90"/>
        <v>6189.48</v>
      </c>
      <c r="M28" s="14">
        <f t="shared" si="90"/>
        <v>6100.3799999999992</v>
      </c>
      <c r="N28" s="14">
        <f t="shared" si="90"/>
        <v>6073.0559999999996</v>
      </c>
      <c r="O28" s="14">
        <f t="shared" si="90"/>
        <v>6043.3559999999998</v>
      </c>
      <c r="P28" s="14">
        <f t="shared" si="90"/>
        <v>8318.3760000000002</v>
      </c>
      <c r="Q28" s="14">
        <f t="shared" si="90"/>
        <v>8191.2599999999993</v>
      </c>
      <c r="R28" s="14">
        <f t="shared" si="90"/>
        <v>8210.268</v>
      </c>
      <c r="S28" s="14">
        <f t="shared" si="90"/>
        <v>6392.6279999999997</v>
      </c>
      <c r="T28" s="14">
        <f t="shared" si="90"/>
        <v>6403.32</v>
      </c>
      <c r="U28" s="14">
        <f t="shared" si="90"/>
        <v>5317.4879999999994</v>
      </c>
      <c r="V28" s="14">
        <f t="shared" si="90"/>
        <v>4584.4919999999993</v>
      </c>
      <c r="W28" s="14">
        <f t="shared" si="90"/>
        <v>5239.08</v>
      </c>
      <c r="X28" s="14">
        <f t="shared" si="90"/>
        <v>6062.3639999999996</v>
      </c>
      <c r="Y28" s="14">
        <f t="shared" si="90"/>
        <v>5203.4399999999996</v>
      </c>
      <c r="Z28" s="14">
        <f t="shared" si="90"/>
        <v>5293.7280000000001</v>
      </c>
      <c r="AA28" s="14">
        <f t="shared" si="90"/>
        <v>6247.6919999999991</v>
      </c>
      <c r="AB28" s="14">
        <f t="shared" si="90"/>
        <v>8312.4359999999997</v>
      </c>
      <c r="AC28" s="14">
        <f t="shared" si="90"/>
        <v>3877.6319999999996</v>
      </c>
      <c r="AD28" s="14">
        <f t="shared" si="90"/>
        <v>4014.2519999999995</v>
      </c>
      <c r="AE28" s="14">
        <f t="shared" si="90"/>
        <v>8454.9959999999992</v>
      </c>
      <c r="AF28" s="14">
        <f t="shared" si="90"/>
        <v>3901.3919999999994</v>
      </c>
      <c r="AG28" s="14">
        <f t="shared" si="90"/>
        <v>8352.8279999999995</v>
      </c>
      <c r="AH28" s="14">
        <f t="shared" si="90"/>
        <v>3919.2119999999995</v>
      </c>
      <c r="AI28" s="14">
        <f t="shared" si="90"/>
        <v>4572.6119999999992</v>
      </c>
      <c r="AJ28" s="14">
        <f t="shared" si="90"/>
        <v>2535.192</v>
      </c>
      <c r="AK28" s="14">
        <f t="shared" si="90"/>
        <v>6330.851999999999</v>
      </c>
      <c r="AL28" s="39" t="s">
        <v>47</v>
      </c>
      <c r="AM28" s="38" t="s">
        <v>2</v>
      </c>
      <c r="AN28" s="47">
        <v>0.84</v>
      </c>
      <c r="AO28" s="35">
        <f>$AN$28*12*AO34</f>
        <v>6257.6639999999998</v>
      </c>
      <c r="AP28" s="35">
        <f t="shared" ref="AP28:AX28" si="91">$AN$28*12*AP34</f>
        <v>6363.5039999999999</v>
      </c>
      <c r="AQ28" s="35">
        <f t="shared" si="91"/>
        <v>6277.8239999999996</v>
      </c>
      <c r="AR28" s="35">
        <f t="shared" si="91"/>
        <v>6365.52</v>
      </c>
      <c r="AS28" s="35">
        <f t="shared" si="91"/>
        <v>5192.2080000000005</v>
      </c>
      <c r="AT28" s="35">
        <f t="shared" si="91"/>
        <v>5224.4639999999999</v>
      </c>
      <c r="AU28" s="35">
        <f t="shared" si="91"/>
        <v>5185.152</v>
      </c>
      <c r="AV28" s="35">
        <f t="shared" si="91"/>
        <v>6673.9679999999998</v>
      </c>
      <c r="AW28" s="35">
        <f t="shared" si="91"/>
        <v>5616.5760000000009</v>
      </c>
      <c r="AX28" s="35">
        <f t="shared" si="91"/>
        <v>5091.4080000000004</v>
      </c>
      <c r="AY28" s="35">
        <f t="shared" ref="AY28:AZ28" si="92">$AN$28*12*AY34</f>
        <v>5211.3599999999997</v>
      </c>
      <c r="AZ28" s="35">
        <f t="shared" si="92"/>
        <v>7297.92</v>
      </c>
      <c r="BA28" s="39" t="s">
        <v>47</v>
      </c>
      <c r="BB28" s="38" t="s">
        <v>2</v>
      </c>
      <c r="BC28" s="38">
        <v>0.99</v>
      </c>
      <c r="BD28" s="35">
        <f>$BC$28*12*BD34</f>
        <v>5985.1439999999993</v>
      </c>
      <c r="BE28" s="68" t="s">
        <v>114</v>
      </c>
      <c r="BF28" s="67" t="s">
        <v>2</v>
      </c>
      <c r="BG28" s="55">
        <v>0.94</v>
      </c>
      <c r="BH28" s="14">
        <f>$BG$28*12*BH34</f>
        <v>5602.7759999999998</v>
      </c>
      <c r="BI28" s="14">
        <f t="shared" ref="BI28:BK28" si="93">$BG$28*12*BI34</f>
        <v>8563.7759999999998</v>
      </c>
      <c r="BJ28" s="14">
        <f t="shared" si="93"/>
        <v>8479.1759999999995</v>
      </c>
      <c r="BK28" s="14">
        <f t="shared" si="93"/>
        <v>8462.2559999999994</v>
      </c>
    </row>
    <row r="29" spans="1:63" s="15" customFormat="1" ht="33" customHeight="1">
      <c r="A29" s="54" t="s">
        <v>48</v>
      </c>
      <c r="B29" s="55" t="s">
        <v>4</v>
      </c>
      <c r="C29" s="55">
        <v>0.38</v>
      </c>
      <c r="D29" s="14">
        <f t="shared" ref="D29" si="94">$C$29*12*D34</f>
        <v>2519.8560000000002</v>
      </c>
      <c r="E29" s="14">
        <f t="shared" ref="E29:AK29" si="95">$C$29*12*E34</f>
        <v>2362.9920000000006</v>
      </c>
      <c r="F29" s="14">
        <f t="shared" si="95"/>
        <v>2344.7520000000004</v>
      </c>
      <c r="G29" s="14">
        <f t="shared" si="95"/>
        <v>2374.848</v>
      </c>
      <c r="H29" s="14">
        <f t="shared" si="95"/>
        <v>2300.5200000000004</v>
      </c>
      <c r="I29" s="14">
        <f t="shared" si="95"/>
        <v>2309.6400000000003</v>
      </c>
      <c r="J29" s="14">
        <f t="shared" si="95"/>
        <v>2286.384</v>
      </c>
      <c r="K29" s="14">
        <f t="shared" si="95"/>
        <v>2338.3679999999999</v>
      </c>
      <c r="L29" s="14">
        <f t="shared" si="95"/>
        <v>2375.7600000000002</v>
      </c>
      <c r="M29" s="14">
        <f t="shared" si="95"/>
        <v>2341.5600000000004</v>
      </c>
      <c r="N29" s="14">
        <f t="shared" si="95"/>
        <v>2331.0720000000001</v>
      </c>
      <c r="O29" s="14">
        <f t="shared" si="95"/>
        <v>2319.672</v>
      </c>
      <c r="P29" s="14">
        <f t="shared" si="95"/>
        <v>3192.9120000000007</v>
      </c>
      <c r="Q29" s="14">
        <f t="shared" si="95"/>
        <v>3144.1200000000003</v>
      </c>
      <c r="R29" s="14">
        <f t="shared" si="95"/>
        <v>3151.4160000000006</v>
      </c>
      <c r="S29" s="14">
        <f t="shared" si="95"/>
        <v>2453.7360000000003</v>
      </c>
      <c r="T29" s="14">
        <f t="shared" si="95"/>
        <v>2457.84</v>
      </c>
      <c r="U29" s="14">
        <f t="shared" si="95"/>
        <v>2041.0560000000003</v>
      </c>
      <c r="V29" s="14">
        <f t="shared" si="95"/>
        <v>1759.7040000000002</v>
      </c>
      <c r="W29" s="14">
        <f t="shared" si="95"/>
        <v>2010.9600000000003</v>
      </c>
      <c r="X29" s="14">
        <f t="shared" si="95"/>
        <v>2326.9680000000003</v>
      </c>
      <c r="Y29" s="14">
        <f t="shared" si="95"/>
        <v>1997.2800000000002</v>
      </c>
      <c r="Z29" s="14">
        <f t="shared" si="95"/>
        <v>2031.9360000000004</v>
      </c>
      <c r="AA29" s="14">
        <f t="shared" si="95"/>
        <v>2398.1040000000003</v>
      </c>
      <c r="AB29" s="14">
        <f t="shared" si="95"/>
        <v>3190.6320000000005</v>
      </c>
      <c r="AC29" s="14">
        <f t="shared" si="95"/>
        <v>1488.384</v>
      </c>
      <c r="AD29" s="14">
        <f t="shared" si="95"/>
        <v>1540.8240000000001</v>
      </c>
      <c r="AE29" s="14">
        <f t="shared" si="95"/>
        <v>3245.3520000000008</v>
      </c>
      <c r="AF29" s="14">
        <f t="shared" si="95"/>
        <v>1497.5040000000001</v>
      </c>
      <c r="AG29" s="14">
        <f t="shared" si="95"/>
        <v>3206.1360000000004</v>
      </c>
      <c r="AH29" s="14">
        <f t="shared" si="95"/>
        <v>1504.3440000000001</v>
      </c>
      <c r="AI29" s="14">
        <f t="shared" si="95"/>
        <v>1755.144</v>
      </c>
      <c r="AJ29" s="14">
        <f t="shared" si="95"/>
        <v>973.10400000000016</v>
      </c>
      <c r="AK29" s="14">
        <f t="shared" si="95"/>
        <v>2430.0240000000003</v>
      </c>
      <c r="AL29" s="39" t="s">
        <v>48</v>
      </c>
      <c r="AM29" s="38" t="s">
        <v>4</v>
      </c>
      <c r="AN29" s="47">
        <v>0.41</v>
      </c>
      <c r="AO29" s="35">
        <f>$AN$29*12*AO34</f>
        <v>3054.3359999999998</v>
      </c>
      <c r="AP29" s="35">
        <f t="shared" ref="AP29:AX29" si="96">$AN$29*12*AP34</f>
        <v>3105.9959999999996</v>
      </c>
      <c r="AQ29" s="35">
        <f t="shared" si="96"/>
        <v>3064.1759999999999</v>
      </c>
      <c r="AR29" s="35">
        <f t="shared" si="96"/>
        <v>3106.98</v>
      </c>
      <c r="AS29" s="35">
        <f t="shared" si="96"/>
        <v>2534.2919999999999</v>
      </c>
      <c r="AT29" s="35">
        <f t="shared" si="96"/>
        <v>2550.0359999999996</v>
      </c>
      <c r="AU29" s="35">
        <f t="shared" si="96"/>
        <v>2530.848</v>
      </c>
      <c r="AV29" s="35">
        <f t="shared" si="96"/>
        <v>3257.5320000000002</v>
      </c>
      <c r="AW29" s="35">
        <f t="shared" si="96"/>
        <v>2741.424</v>
      </c>
      <c r="AX29" s="35">
        <f t="shared" si="96"/>
        <v>2485.0920000000001</v>
      </c>
      <c r="AY29" s="35">
        <f t="shared" ref="AY29:AZ29" si="97">$AN$29*12*AY34</f>
        <v>2543.64</v>
      </c>
      <c r="AZ29" s="35">
        <f t="shared" si="97"/>
        <v>3562.08</v>
      </c>
      <c r="BA29" s="39" t="s">
        <v>48</v>
      </c>
      <c r="BB29" s="38" t="s">
        <v>4</v>
      </c>
      <c r="BC29" s="38">
        <v>0.38</v>
      </c>
      <c r="BD29" s="35">
        <f>$BC$29*12*BD34</f>
        <v>2297.3280000000004</v>
      </c>
      <c r="BE29" s="68" t="s">
        <v>115</v>
      </c>
      <c r="BF29" s="67" t="s">
        <v>4</v>
      </c>
      <c r="BG29" s="55">
        <v>0.33</v>
      </c>
      <c r="BH29" s="14">
        <f>$BG$29*12*BH34</f>
        <v>1966.932</v>
      </c>
      <c r="BI29" s="14">
        <f t="shared" ref="BI29:BK29" si="98">$BG$29*12*BI34</f>
        <v>3006.4320000000002</v>
      </c>
      <c r="BJ29" s="14">
        <f t="shared" si="98"/>
        <v>2976.732</v>
      </c>
      <c r="BK29" s="14">
        <f t="shared" si="98"/>
        <v>2970.7920000000004</v>
      </c>
    </row>
    <row r="30" spans="1:63" s="15" customFormat="1" ht="51" customHeight="1">
      <c r="A30" s="81" t="s">
        <v>49</v>
      </c>
      <c r="B30" s="55" t="s">
        <v>22</v>
      </c>
      <c r="C30" s="19" t="s">
        <v>51</v>
      </c>
      <c r="D30" s="16">
        <v>7500</v>
      </c>
      <c r="E30" s="16">
        <v>7500</v>
      </c>
      <c r="F30" s="16">
        <v>7500</v>
      </c>
      <c r="G30" s="16">
        <v>7500</v>
      </c>
      <c r="H30" s="16">
        <v>7500</v>
      </c>
      <c r="I30" s="16">
        <v>7500</v>
      </c>
      <c r="J30" s="16">
        <v>7500</v>
      </c>
      <c r="K30" s="16">
        <v>7500</v>
      </c>
      <c r="L30" s="16">
        <v>7500</v>
      </c>
      <c r="M30" s="16">
        <v>7500</v>
      </c>
      <c r="N30" s="16">
        <v>7500</v>
      </c>
      <c r="O30" s="16">
        <v>7500</v>
      </c>
      <c r="P30" s="16">
        <v>7500</v>
      </c>
      <c r="Q30" s="16">
        <v>7500</v>
      </c>
      <c r="R30" s="16">
        <v>7500</v>
      </c>
      <c r="S30" s="16">
        <v>7500</v>
      </c>
      <c r="T30" s="16">
        <v>7500</v>
      </c>
      <c r="U30" s="16">
        <v>7500</v>
      </c>
      <c r="V30" s="16">
        <v>7500</v>
      </c>
      <c r="W30" s="16">
        <v>7500</v>
      </c>
      <c r="X30" s="16">
        <v>7500</v>
      </c>
      <c r="Y30" s="16">
        <v>7500</v>
      </c>
      <c r="Z30" s="16">
        <v>7500</v>
      </c>
      <c r="AA30" s="16">
        <v>7500</v>
      </c>
      <c r="AB30" s="16">
        <v>7500</v>
      </c>
      <c r="AC30" s="16">
        <v>7500</v>
      </c>
      <c r="AD30" s="16">
        <v>7500</v>
      </c>
      <c r="AE30" s="16">
        <v>7500</v>
      </c>
      <c r="AF30" s="16">
        <v>7500</v>
      </c>
      <c r="AG30" s="16">
        <v>7500</v>
      </c>
      <c r="AH30" s="16">
        <v>7500</v>
      </c>
      <c r="AI30" s="16">
        <v>7500</v>
      </c>
      <c r="AJ30" s="16">
        <v>7500</v>
      </c>
      <c r="AK30" s="16">
        <v>7500</v>
      </c>
      <c r="AL30" s="43" t="s">
        <v>49</v>
      </c>
      <c r="AM30" s="38" t="s">
        <v>22</v>
      </c>
      <c r="AN30" s="52" t="s">
        <v>51</v>
      </c>
      <c r="AO30" s="35">
        <v>7500</v>
      </c>
      <c r="AP30" s="35">
        <v>7500</v>
      </c>
      <c r="AQ30" s="35">
        <v>7500</v>
      </c>
      <c r="AR30" s="35">
        <v>7500</v>
      </c>
      <c r="AS30" s="35">
        <v>7500</v>
      </c>
      <c r="AT30" s="35">
        <v>7500</v>
      </c>
      <c r="AU30" s="35">
        <v>7500</v>
      </c>
      <c r="AV30" s="35">
        <v>7500</v>
      </c>
      <c r="AW30" s="35">
        <v>7500</v>
      </c>
      <c r="AX30" s="35">
        <v>7500</v>
      </c>
      <c r="AY30" s="35">
        <v>7500</v>
      </c>
      <c r="AZ30" s="35">
        <v>7500</v>
      </c>
      <c r="BA30" s="43" t="s">
        <v>49</v>
      </c>
      <c r="BB30" s="38" t="s">
        <v>22</v>
      </c>
      <c r="BC30" s="57" t="s">
        <v>51</v>
      </c>
      <c r="BD30" s="35">
        <v>2500</v>
      </c>
      <c r="BE30" s="72" t="s">
        <v>116</v>
      </c>
      <c r="BF30" s="67" t="s">
        <v>22</v>
      </c>
      <c r="BG30" s="19" t="s">
        <v>119</v>
      </c>
      <c r="BH30" s="16">
        <v>7500</v>
      </c>
      <c r="BI30" s="16">
        <v>7500</v>
      </c>
      <c r="BJ30" s="16">
        <v>7500</v>
      </c>
      <c r="BK30" s="16">
        <v>7500</v>
      </c>
    </row>
    <row r="31" spans="1:63" s="15" customFormat="1" ht="23.25" customHeight="1">
      <c r="A31" s="81" t="s">
        <v>21</v>
      </c>
      <c r="B31" s="55" t="s">
        <v>23</v>
      </c>
      <c r="C31" s="79">
        <v>2.21</v>
      </c>
      <c r="D31" s="16">
        <f t="shared" ref="D31" si="99">$C$31*12*D34</f>
        <v>14654.952000000001</v>
      </c>
      <c r="E31" s="16">
        <f t="shared" ref="E31:AK31" si="100">$C$31*12*E34</f>
        <v>13742.664000000001</v>
      </c>
      <c r="F31" s="16">
        <f t="shared" si="100"/>
        <v>13636.584000000001</v>
      </c>
      <c r="G31" s="16">
        <f t="shared" si="100"/>
        <v>13811.615999999998</v>
      </c>
      <c r="H31" s="16">
        <f t="shared" si="100"/>
        <v>13379.34</v>
      </c>
      <c r="I31" s="16">
        <f t="shared" si="100"/>
        <v>13432.38</v>
      </c>
      <c r="J31" s="16">
        <f t="shared" si="100"/>
        <v>13297.127999999999</v>
      </c>
      <c r="K31" s="16">
        <f t="shared" si="100"/>
        <v>13599.455999999998</v>
      </c>
      <c r="L31" s="16">
        <f t="shared" si="100"/>
        <v>13816.92</v>
      </c>
      <c r="M31" s="16">
        <f t="shared" si="100"/>
        <v>13618.02</v>
      </c>
      <c r="N31" s="16">
        <f t="shared" si="100"/>
        <v>13557.023999999999</v>
      </c>
      <c r="O31" s="16">
        <f t="shared" si="100"/>
        <v>13490.724</v>
      </c>
      <c r="P31" s="16">
        <f t="shared" si="100"/>
        <v>18569.304</v>
      </c>
      <c r="Q31" s="16">
        <f t="shared" si="100"/>
        <v>18285.54</v>
      </c>
      <c r="R31" s="16">
        <f t="shared" si="100"/>
        <v>18327.972000000002</v>
      </c>
      <c r="S31" s="16">
        <f t="shared" si="100"/>
        <v>14270.412</v>
      </c>
      <c r="T31" s="16">
        <f t="shared" si="100"/>
        <v>14294.28</v>
      </c>
      <c r="U31" s="16">
        <f t="shared" si="100"/>
        <v>11870.352000000001</v>
      </c>
      <c r="V31" s="16">
        <f t="shared" si="100"/>
        <v>10234.067999999999</v>
      </c>
      <c r="W31" s="16">
        <f t="shared" si="100"/>
        <v>11695.32</v>
      </c>
      <c r="X31" s="16">
        <f t="shared" si="100"/>
        <v>13533.156000000001</v>
      </c>
      <c r="Y31" s="16">
        <f t="shared" si="100"/>
        <v>11615.76</v>
      </c>
      <c r="Z31" s="16">
        <f t="shared" si="100"/>
        <v>11817.312</v>
      </c>
      <c r="AA31" s="16">
        <f t="shared" si="100"/>
        <v>13946.867999999999</v>
      </c>
      <c r="AB31" s="16">
        <f t="shared" si="100"/>
        <v>18556.044000000002</v>
      </c>
      <c r="AC31" s="16">
        <f t="shared" si="100"/>
        <v>8656.1279999999988</v>
      </c>
      <c r="AD31" s="16">
        <f t="shared" si="100"/>
        <v>8961.1079999999984</v>
      </c>
      <c r="AE31" s="16">
        <f t="shared" si="100"/>
        <v>18874.284</v>
      </c>
      <c r="AF31" s="16">
        <f t="shared" si="100"/>
        <v>8709.1679999999997</v>
      </c>
      <c r="AG31" s="16">
        <f t="shared" si="100"/>
        <v>18646.212</v>
      </c>
      <c r="AH31" s="16">
        <f t="shared" si="100"/>
        <v>8748.9479999999985</v>
      </c>
      <c r="AI31" s="16">
        <f t="shared" si="100"/>
        <v>10207.547999999999</v>
      </c>
      <c r="AJ31" s="16">
        <f t="shared" si="100"/>
        <v>5659.3680000000004</v>
      </c>
      <c r="AK31" s="16">
        <f t="shared" si="100"/>
        <v>14132.508</v>
      </c>
      <c r="AL31" s="43" t="s">
        <v>21</v>
      </c>
      <c r="AM31" s="38" t="s">
        <v>23</v>
      </c>
      <c r="AN31" s="48">
        <f>2.29+0.15</f>
        <v>2.44</v>
      </c>
      <c r="AO31" s="35">
        <f>$AN$31*12*AO34</f>
        <v>18177.023999999998</v>
      </c>
      <c r="AP31" s="35">
        <f t="shared" ref="AP31:AX31" si="101">$AN$31*12*AP34</f>
        <v>18484.464</v>
      </c>
      <c r="AQ31" s="35">
        <f t="shared" si="101"/>
        <v>18235.583999999999</v>
      </c>
      <c r="AR31" s="35">
        <f t="shared" si="101"/>
        <v>18490.32</v>
      </c>
      <c r="AS31" s="35">
        <f t="shared" si="101"/>
        <v>15082.128000000001</v>
      </c>
      <c r="AT31" s="35">
        <f t="shared" si="101"/>
        <v>15175.823999999999</v>
      </c>
      <c r="AU31" s="35">
        <f t="shared" si="101"/>
        <v>15061.632</v>
      </c>
      <c r="AV31" s="35">
        <f t="shared" si="101"/>
        <v>19386.288</v>
      </c>
      <c r="AW31" s="35">
        <f t="shared" si="101"/>
        <v>16314.816000000003</v>
      </c>
      <c r="AX31" s="35">
        <f t="shared" si="101"/>
        <v>14789.328000000001</v>
      </c>
      <c r="AY31" s="35">
        <f t="shared" ref="AY31:AZ31" si="102">$AN$31*12*AY34</f>
        <v>15137.76</v>
      </c>
      <c r="AZ31" s="35">
        <f t="shared" si="102"/>
        <v>21198.720000000001</v>
      </c>
      <c r="BA31" s="43" t="s">
        <v>21</v>
      </c>
      <c r="BB31" s="38" t="s">
        <v>23</v>
      </c>
      <c r="BC31" s="42">
        <v>2.0099999999999998</v>
      </c>
      <c r="BD31" s="35">
        <f>$BC$31*12*BD34</f>
        <v>12151.655999999999</v>
      </c>
      <c r="BE31" s="72" t="s">
        <v>21</v>
      </c>
      <c r="BF31" s="67" t="s">
        <v>23</v>
      </c>
      <c r="BG31" s="79">
        <v>2.78</v>
      </c>
      <c r="BH31" s="16">
        <f>$BG$31*12*BH34</f>
        <v>16569.912</v>
      </c>
      <c r="BI31" s="16">
        <f t="shared" ref="BI31:BK31" si="103">$BG$31*12*BI34</f>
        <v>25326.912</v>
      </c>
      <c r="BJ31" s="16">
        <f t="shared" si="103"/>
        <v>25076.712</v>
      </c>
      <c r="BK31" s="16">
        <f t="shared" si="103"/>
        <v>25026.672000000002</v>
      </c>
    </row>
    <row r="32" spans="1:63" s="15" customFormat="1" ht="36" customHeight="1">
      <c r="A32" s="81" t="s">
        <v>50</v>
      </c>
      <c r="B32" s="55" t="s">
        <v>23</v>
      </c>
      <c r="C32" s="79">
        <v>0.65</v>
      </c>
      <c r="D32" s="16">
        <f t="shared" ref="D32" si="104">$C$32*12*D34</f>
        <v>4310.2800000000007</v>
      </c>
      <c r="E32" s="16">
        <f t="shared" ref="E32:AK32" si="105">$C$32*12*E34</f>
        <v>4041.9600000000009</v>
      </c>
      <c r="F32" s="16">
        <f t="shared" si="105"/>
        <v>4010.7600000000007</v>
      </c>
      <c r="G32" s="16">
        <f t="shared" si="105"/>
        <v>4062.2400000000002</v>
      </c>
      <c r="H32" s="16">
        <f t="shared" si="105"/>
        <v>3935.1000000000004</v>
      </c>
      <c r="I32" s="16">
        <f t="shared" si="105"/>
        <v>3950.7000000000003</v>
      </c>
      <c r="J32" s="16">
        <f t="shared" si="105"/>
        <v>3910.92</v>
      </c>
      <c r="K32" s="16">
        <f t="shared" si="105"/>
        <v>3999.84</v>
      </c>
      <c r="L32" s="16">
        <f t="shared" si="105"/>
        <v>4063.8</v>
      </c>
      <c r="M32" s="16">
        <f t="shared" si="105"/>
        <v>4005.3</v>
      </c>
      <c r="N32" s="16">
        <f t="shared" si="105"/>
        <v>3987.36</v>
      </c>
      <c r="O32" s="16">
        <f t="shared" si="105"/>
        <v>3967.86</v>
      </c>
      <c r="P32" s="16">
        <f t="shared" si="105"/>
        <v>5461.56</v>
      </c>
      <c r="Q32" s="16">
        <f t="shared" si="105"/>
        <v>5378.1</v>
      </c>
      <c r="R32" s="16">
        <f t="shared" si="105"/>
        <v>5390.5800000000008</v>
      </c>
      <c r="S32" s="16">
        <f t="shared" si="105"/>
        <v>4197.18</v>
      </c>
      <c r="T32" s="16">
        <f t="shared" si="105"/>
        <v>4204.2000000000007</v>
      </c>
      <c r="U32" s="16">
        <f t="shared" si="105"/>
        <v>3491.2800000000007</v>
      </c>
      <c r="V32" s="16">
        <f t="shared" si="105"/>
        <v>3010.02</v>
      </c>
      <c r="W32" s="16">
        <f t="shared" si="105"/>
        <v>3439.8</v>
      </c>
      <c r="X32" s="16">
        <f t="shared" si="105"/>
        <v>3980.3400000000006</v>
      </c>
      <c r="Y32" s="16">
        <f t="shared" si="105"/>
        <v>3416.4</v>
      </c>
      <c r="Z32" s="16">
        <f t="shared" si="105"/>
        <v>3475.6800000000003</v>
      </c>
      <c r="AA32" s="16">
        <f t="shared" si="105"/>
        <v>4102.0200000000004</v>
      </c>
      <c r="AB32" s="16">
        <f t="shared" si="105"/>
        <v>5457.6600000000008</v>
      </c>
      <c r="AC32" s="16">
        <f t="shared" si="105"/>
        <v>2545.92</v>
      </c>
      <c r="AD32" s="16">
        <f t="shared" si="105"/>
        <v>2635.62</v>
      </c>
      <c r="AE32" s="16">
        <f t="shared" si="105"/>
        <v>5551.2600000000011</v>
      </c>
      <c r="AF32" s="16">
        <f t="shared" si="105"/>
        <v>2561.52</v>
      </c>
      <c r="AG32" s="16">
        <f t="shared" si="105"/>
        <v>5484.18</v>
      </c>
      <c r="AH32" s="16">
        <f t="shared" si="105"/>
        <v>2573.2200000000003</v>
      </c>
      <c r="AI32" s="16">
        <f t="shared" si="105"/>
        <v>3002.2200000000003</v>
      </c>
      <c r="AJ32" s="16">
        <f t="shared" si="105"/>
        <v>1664.5200000000002</v>
      </c>
      <c r="AK32" s="16">
        <f t="shared" si="105"/>
        <v>4156.62</v>
      </c>
      <c r="AL32" s="43" t="s">
        <v>50</v>
      </c>
      <c r="AM32" s="38" t="s">
        <v>23</v>
      </c>
      <c r="AN32" s="82">
        <v>0.65</v>
      </c>
      <c r="AO32" s="51">
        <f>$AN$32*12*AO34</f>
        <v>4842.24</v>
      </c>
      <c r="AP32" s="51">
        <f t="shared" ref="AP32:AX32" si="106">$AN$32*12*AP34</f>
        <v>4924.1400000000003</v>
      </c>
      <c r="AQ32" s="51">
        <f t="shared" si="106"/>
        <v>4857.84</v>
      </c>
      <c r="AR32" s="51">
        <f t="shared" si="106"/>
        <v>4925.7000000000007</v>
      </c>
      <c r="AS32" s="51">
        <f t="shared" si="106"/>
        <v>4017.7800000000007</v>
      </c>
      <c r="AT32" s="51">
        <f t="shared" si="106"/>
        <v>4042.7400000000002</v>
      </c>
      <c r="AU32" s="51">
        <f t="shared" si="106"/>
        <v>4012.32</v>
      </c>
      <c r="AV32" s="51">
        <f t="shared" si="106"/>
        <v>5164.380000000001</v>
      </c>
      <c r="AW32" s="51">
        <f t="shared" si="106"/>
        <v>4346.1600000000008</v>
      </c>
      <c r="AX32" s="51">
        <f t="shared" si="106"/>
        <v>3939.7800000000007</v>
      </c>
      <c r="AY32" s="51">
        <f t="shared" ref="AY32:AZ32" si="107">$AN$32*12*AY34</f>
        <v>4032.6000000000004</v>
      </c>
      <c r="AZ32" s="51">
        <f t="shared" si="107"/>
        <v>5647.2000000000007</v>
      </c>
      <c r="BA32" s="43" t="s">
        <v>50</v>
      </c>
      <c r="BB32" s="38" t="s">
        <v>23</v>
      </c>
      <c r="BC32" s="42">
        <v>0.65</v>
      </c>
      <c r="BD32" s="51">
        <f>$BC$32*12*BD34</f>
        <v>3929.6400000000003</v>
      </c>
      <c r="BE32" s="72" t="s">
        <v>117</v>
      </c>
      <c r="BF32" s="67" t="s">
        <v>23</v>
      </c>
      <c r="BG32" s="79">
        <v>0.65</v>
      </c>
      <c r="BH32" s="16">
        <f>$BG$32*12*BH34</f>
        <v>3874.26</v>
      </c>
      <c r="BI32" s="16">
        <f t="shared" ref="BI32:BK32" si="108">$BG$32*12*BI34</f>
        <v>5921.7600000000011</v>
      </c>
      <c r="BJ32" s="16">
        <f t="shared" si="108"/>
        <v>5863.2600000000011</v>
      </c>
      <c r="BK32" s="16">
        <f t="shared" si="108"/>
        <v>5851.5600000000013</v>
      </c>
    </row>
    <row r="33" spans="1:66" s="15" customFormat="1" ht="24">
      <c r="A33" s="83" t="s">
        <v>1</v>
      </c>
      <c r="B33" s="84"/>
      <c r="C33" s="84"/>
      <c r="D33" s="7">
        <f t="shared" ref="D33" si="109">D31+D30+D24+D20+D12+D10+D32</f>
        <v>154248.45600000001</v>
      </c>
      <c r="E33" s="7">
        <f t="shared" ref="E33:AK33" si="110">E31+E30+E24+E20+E12+E10+E32</f>
        <v>145113.19200000001</v>
      </c>
      <c r="F33" s="7">
        <f t="shared" si="110"/>
        <v>144050.95200000002</v>
      </c>
      <c r="G33" s="7">
        <f t="shared" si="110"/>
        <v>145803.64799999999</v>
      </c>
      <c r="H33" s="7">
        <f t="shared" si="110"/>
        <v>141475.01999999999</v>
      </c>
      <c r="I33" s="7">
        <f t="shared" si="110"/>
        <v>142006.14000000001</v>
      </c>
      <c r="J33" s="7">
        <f t="shared" si="110"/>
        <v>140651.78400000001</v>
      </c>
      <c r="K33" s="7">
        <f t="shared" si="110"/>
        <v>143679.16799999998</v>
      </c>
      <c r="L33" s="7">
        <f t="shared" si="110"/>
        <v>145856.75999999998</v>
      </c>
      <c r="M33" s="7">
        <f t="shared" si="110"/>
        <v>143865.05999999997</v>
      </c>
      <c r="N33" s="7">
        <f t="shared" si="110"/>
        <v>143254.272</v>
      </c>
      <c r="O33" s="7">
        <f t="shared" si="110"/>
        <v>142590.37199999997</v>
      </c>
      <c r="P33" s="7">
        <f t="shared" si="110"/>
        <v>193445.11199999999</v>
      </c>
      <c r="Q33" s="7">
        <f t="shared" si="110"/>
        <v>190603.62000000002</v>
      </c>
      <c r="R33" s="7">
        <f t="shared" si="110"/>
        <v>191028.51599999997</v>
      </c>
      <c r="S33" s="7">
        <f t="shared" si="110"/>
        <v>150397.83600000001</v>
      </c>
      <c r="T33" s="7">
        <f t="shared" si="110"/>
        <v>150636.84</v>
      </c>
      <c r="U33" s="7">
        <f t="shared" si="110"/>
        <v>126364.656</v>
      </c>
      <c r="V33" s="7">
        <f t="shared" si="110"/>
        <v>109979.60399999999</v>
      </c>
      <c r="W33" s="7">
        <f t="shared" si="110"/>
        <v>124611.96</v>
      </c>
      <c r="X33" s="7">
        <f t="shared" si="110"/>
        <v>143015.26800000001</v>
      </c>
      <c r="Y33" s="7">
        <f t="shared" si="110"/>
        <v>123815.28</v>
      </c>
      <c r="Z33" s="7">
        <f t="shared" si="110"/>
        <v>125833.53599999999</v>
      </c>
      <c r="AA33" s="7">
        <f t="shared" si="110"/>
        <v>147158.00399999999</v>
      </c>
      <c r="AB33" s="7">
        <f t="shared" si="110"/>
        <v>193312.33200000002</v>
      </c>
      <c r="AC33" s="7">
        <f t="shared" si="110"/>
        <v>94178.783999999985</v>
      </c>
      <c r="AD33" s="7">
        <f t="shared" si="110"/>
        <v>97232.723999999987</v>
      </c>
      <c r="AE33" s="7">
        <f t="shared" si="110"/>
        <v>196499.05200000003</v>
      </c>
      <c r="AF33" s="7">
        <f t="shared" si="110"/>
        <v>94709.903999999995</v>
      </c>
      <c r="AG33" s="7">
        <f t="shared" si="110"/>
        <v>194215.236</v>
      </c>
      <c r="AH33" s="7">
        <f t="shared" si="110"/>
        <v>95108.243999999992</v>
      </c>
      <c r="AI33" s="7">
        <f t="shared" si="110"/>
        <v>109714.04399999999</v>
      </c>
      <c r="AJ33" s="7">
        <f t="shared" si="110"/>
        <v>64170.503999999994</v>
      </c>
      <c r="AK33" s="7">
        <f t="shared" si="110"/>
        <v>149016.924</v>
      </c>
      <c r="AL33" s="44" t="s">
        <v>1</v>
      </c>
      <c r="AM33" s="44"/>
      <c r="AN33" s="49"/>
      <c r="AO33" s="50">
        <f>AO31+AO30+AO24+AO20+AO12+AO10+AO32</f>
        <v>175711.96799999999</v>
      </c>
      <c r="AP33" s="50">
        <f t="shared" ref="AP33:AX33" si="111">AP31+AP30+AP24+AP20+AP12+AP10+AP32</f>
        <v>178557.04800000001</v>
      </c>
      <c r="AQ33" s="50">
        <f t="shared" si="111"/>
        <v>176253.88799999998</v>
      </c>
      <c r="AR33" s="50">
        <f t="shared" si="111"/>
        <v>178611.24000000002</v>
      </c>
      <c r="AS33" s="50">
        <f t="shared" si="111"/>
        <v>147071.49600000001</v>
      </c>
      <c r="AT33" s="50">
        <f t="shared" si="111"/>
        <v>147938.56799999997</v>
      </c>
      <c r="AU33" s="50">
        <f t="shared" si="111"/>
        <v>146881.82400000002</v>
      </c>
      <c r="AV33" s="50">
        <f t="shared" si="111"/>
        <v>186902.61600000001</v>
      </c>
      <c r="AW33" s="50">
        <f t="shared" si="111"/>
        <v>158478.91200000004</v>
      </c>
      <c r="AX33" s="50">
        <f t="shared" si="111"/>
        <v>144361.89600000001</v>
      </c>
      <c r="AY33" s="50">
        <f t="shared" ref="AY33" si="112">AY31+AY30+AY24+AY20+AY12+AY10+AY32</f>
        <v>147586.32</v>
      </c>
      <c r="AZ33" s="50">
        <f t="shared" ref="AZ33" si="113">AZ31+AZ30+AZ24+AZ20+AZ12+AZ10+AZ32</f>
        <v>203675.04000000004</v>
      </c>
      <c r="BA33" s="44" t="s">
        <v>1</v>
      </c>
      <c r="BB33" s="44"/>
      <c r="BC33" s="44"/>
      <c r="BD33" s="50">
        <f t="shared" ref="BD33" si="114">BD31+BD30+BD24+BD20+BD12+BD10+BD32</f>
        <v>115975.912</v>
      </c>
      <c r="BE33" s="18" t="s">
        <v>1</v>
      </c>
      <c r="BF33" s="73"/>
      <c r="BG33" s="84"/>
      <c r="BH33" s="7">
        <f>BH31+BH30+BH24+BH20+BH12+BH9+BH32</f>
        <v>132251.17199999999</v>
      </c>
      <c r="BI33" s="7">
        <f t="shared" ref="BI33:BK33" si="115">BI31+BI30+BI24+BI20+BI12+BI9+BI32</f>
        <v>198180.67199999996</v>
      </c>
      <c r="BJ33" s="7">
        <f t="shared" si="115"/>
        <v>196296.97200000001</v>
      </c>
      <c r="BK33" s="7">
        <f t="shared" si="115"/>
        <v>195920.23199999999</v>
      </c>
      <c r="BL33" s="96">
        <v>7628298.5800000001</v>
      </c>
      <c r="BM33" s="97">
        <f>BL33/12</f>
        <v>635691.54833333334</v>
      </c>
      <c r="BN33" s="97">
        <f>BM33*5/100</f>
        <v>31784.577416666667</v>
      </c>
    </row>
    <row r="34" spans="1:66" s="85" customFormat="1">
      <c r="A34" s="83" t="s">
        <v>0</v>
      </c>
      <c r="B34" s="84"/>
      <c r="C34" s="17"/>
      <c r="D34" s="30">
        <v>552.6</v>
      </c>
      <c r="E34" s="30">
        <v>518.20000000000005</v>
      </c>
      <c r="F34" s="30">
        <v>514.20000000000005</v>
      </c>
      <c r="G34" s="30">
        <v>520.79999999999995</v>
      </c>
      <c r="H34" s="30">
        <v>504.5</v>
      </c>
      <c r="I34" s="30">
        <v>506.5</v>
      </c>
      <c r="J34" s="30">
        <v>501.4</v>
      </c>
      <c r="K34" s="30">
        <v>512.79999999999995</v>
      </c>
      <c r="L34" s="30">
        <v>521</v>
      </c>
      <c r="M34" s="30">
        <v>513.5</v>
      </c>
      <c r="N34" s="30">
        <v>511.2</v>
      </c>
      <c r="O34" s="30">
        <v>508.7</v>
      </c>
      <c r="P34" s="30">
        <v>700.2</v>
      </c>
      <c r="Q34" s="30">
        <v>689.5</v>
      </c>
      <c r="R34" s="30">
        <v>691.1</v>
      </c>
      <c r="S34" s="30">
        <v>538.1</v>
      </c>
      <c r="T34" s="30">
        <v>539</v>
      </c>
      <c r="U34" s="30">
        <v>447.6</v>
      </c>
      <c r="V34" s="30">
        <v>385.9</v>
      </c>
      <c r="W34" s="30">
        <v>441</v>
      </c>
      <c r="X34" s="30">
        <v>510.3</v>
      </c>
      <c r="Y34" s="30">
        <v>438</v>
      </c>
      <c r="Z34" s="30">
        <v>445.6</v>
      </c>
      <c r="AA34" s="30">
        <v>525.9</v>
      </c>
      <c r="AB34" s="30">
        <v>699.7</v>
      </c>
      <c r="AC34" s="30">
        <v>326.39999999999998</v>
      </c>
      <c r="AD34" s="30">
        <v>337.9</v>
      </c>
      <c r="AE34" s="30">
        <v>711.7</v>
      </c>
      <c r="AF34" s="30">
        <v>328.4</v>
      </c>
      <c r="AG34" s="30">
        <v>703.1</v>
      </c>
      <c r="AH34" s="30">
        <v>329.9</v>
      </c>
      <c r="AI34" s="30">
        <v>384.9</v>
      </c>
      <c r="AJ34" s="30">
        <v>213.4</v>
      </c>
      <c r="AK34" s="30">
        <v>532.9</v>
      </c>
      <c r="AL34" s="44" t="s">
        <v>0</v>
      </c>
      <c r="AM34" s="44"/>
      <c r="AN34" s="46"/>
      <c r="AO34" s="30">
        <v>620.79999999999995</v>
      </c>
      <c r="AP34" s="30">
        <v>631.29999999999995</v>
      </c>
      <c r="AQ34" s="30">
        <v>622.79999999999995</v>
      </c>
      <c r="AR34" s="30">
        <v>631.5</v>
      </c>
      <c r="AS34" s="30">
        <v>515.1</v>
      </c>
      <c r="AT34" s="30">
        <v>518.29999999999995</v>
      </c>
      <c r="AU34" s="30">
        <v>514.4</v>
      </c>
      <c r="AV34" s="30">
        <v>662.1</v>
      </c>
      <c r="AW34" s="30">
        <v>557.20000000000005</v>
      </c>
      <c r="AX34" s="30">
        <v>505.1</v>
      </c>
      <c r="AY34" s="30">
        <v>517</v>
      </c>
      <c r="AZ34" s="30">
        <v>724</v>
      </c>
      <c r="BA34" s="44" t="s">
        <v>0</v>
      </c>
      <c r="BB34" s="44"/>
      <c r="BC34" s="37"/>
      <c r="BD34" s="30">
        <v>503.8</v>
      </c>
      <c r="BE34" s="18" t="s">
        <v>0</v>
      </c>
      <c r="BF34" s="73"/>
      <c r="BG34" s="17"/>
      <c r="BH34" s="74">
        <v>496.7</v>
      </c>
      <c r="BI34" s="74">
        <v>759.2</v>
      </c>
      <c r="BJ34" s="74">
        <v>751.7</v>
      </c>
      <c r="BK34" s="74">
        <v>750.2</v>
      </c>
      <c r="BL34" s="96">
        <v>27387.1</v>
      </c>
      <c r="BM34" s="98"/>
      <c r="BN34" s="98">
        <f>BL34*70*80/100</f>
        <v>1533677.6</v>
      </c>
    </row>
    <row r="35" spans="1:66" s="2" customFormat="1" ht="25.5" customHeight="1">
      <c r="A35" s="18" t="s">
        <v>24</v>
      </c>
      <c r="B35" s="17"/>
      <c r="C35" s="17"/>
      <c r="D35" s="8">
        <f t="shared" ref="D35" si="116">D33/12/D34</f>
        <v>23.261017010495838</v>
      </c>
      <c r="E35" s="8">
        <f t="shared" ref="E35:AK35" si="117">E33/12/E34</f>
        <v>23.336098031648014</v>
      </c>
      <c r="F35" s="8">
        <f t="shared" si="117"/>
        <v>23.345480357837417</v>
      </c>
      <c r="G35" s="8">
        <f t="shared" si="117"/>
        <v>23.330076804915514</v>
      </c>
      <c r="H35" s="8">
        <f t="shared" si="117"/>
        <v>23.368850346878094</v>
      </c>
      <c r="I35" s="8">
        <f t="shared" si="117"/>
        <v>23.363958538993092</v>
      </c>
      <c r="J35" s="8">
        <f t="shared" si="117"/>
        <v>23.376509772636624</v>
      </c>
      <c r="K35" s="8">
        <f t="shared" si="117"/>
        <v>23.348798751950074</v>
      </c>
      <c r="L35" s="8">
        <f t="shared" si="117"/>
        <v>23.329616122840687</v>
      </c>
      <c r="M35" s="8">
        <f t="shared" si="117"/>
        <v>23.347137293086654</v>
      </c>
      <c r="N35" s="8">
        <f t="shared" si="117"/>
        <v>23.352613458528953</v>
      </c>
      <c r="O35" s="8">
        <f t="shared" si="117"/>
        <v>23.35862197758993</v>
      </c>
      <c r="P35" s="8">
        <f t="shared" si="117"/>
        <v>23.022602113681803</v>
      </c>
      <c r="Q35" s="8">
        <f t="shared" si="117"/>
        <v>23.036453952139233</v>
      </c>
      <c r="R35" s="8">
        <f t="shared" si="117"/>
        <v>23.034355375488349</v>
      </c>
      <c r="S35" s="8">
        <f t="shared" si="117"/>
        <v>23.291494146069503</v>
      </c>
      <c r="T35" s="8">
        <f t="shared" si="117"/>
        <v>23.289554730983301</v>
      </c>
      <c r="U35" s="8">
        <f t="shared" si="117"/>
        <v>23.526336014298483</v>
      </c>
      <c r="V35" s="8">
        <f t="shared" si="117"/>
        <v>23.749590567504534</v>
      </c>
      <c r="W35" s="8">
        <f t="shared" si="117"/>
        <v>23.547233560090703</v>
      </c>
      <c r="X35" s="8">
        <f t="shared" si="117"/>
        <v>23.354769743288262</v>
      </c>
      <c r="Y35" s="8">
        <f t="shared" si="117"/>
        <v>23.556940639269406</v>
      </c>
      <c r="Z35" s="8">
        <f t="shared" si="117"/>
        <v>23.532603231597843</v>
      </c>
      <c r="AA35" s="8">
        <f t="shared" si="117"/>
        <v>23.318438866704696</v>
      </c>
      <c r="AB35" s="8">
        <f t="shared" si="117"/>
        <v>23.023239959982853</v>
      </c>
      <c r="AC35" s="8">
        <f t="shared" si="117"/>
        <v>24.044828431372547</v>
      </c>
      <c r="AD35" s="8">
        <f t="shared" si="117"/>
        <v>23.979659662622076</v>
      </c>
      <c r="AE35" s="8">
        <f t="shared" si="117"/>
        <v>23.008179008008995</v>
      </c>
      <c r="AF35" s="8">
        <f t="shared" si="117"/>
        <v>24.033166869671131</v>
      </c>
      <c r="AG35" s="8">
        <f t="shared" si="117"/>
        <v>23.018920494950933</v>
      </c>
      <c r="AH35" s="8">
        <f t="shared" si="117"/>
        <v>24.024513488936041</v>
      </c>
      <c r="AI35" s="8">
        <f t="shared" si="117"/>
        <v>23.753798389191999</v>
      </c>
      <c r="AJ35" s="8">
        <f t="shared" si="117"/>
        <v>25.058772258669162</v>
      </c>
      <c r="AK35" s="8">
        <f t="shared" si="117"/>
        <v>23.302827922687182</v>
      </c>
      <c r="AL35" s="45" t="s">
        <v>24</v>
      </c>
      <c r="AM35" s="37"/>
      <c r="AN35" s="46"/>
      <c r="AO35" s="50">
        <f t="shared" ref="AO35" si="118">AO33/12/AO34</f>
        <v>23.586765463917526</v>
      </c>
      <c r="AP35" s="50">
        <f t="shared" ref="AP35:AX35" si="119">AP33/12/AP34</f>
        <v>23.570020592428325</v>
      </c>
      <c r="AQ35" s="50">
        <f t="shared" si="119"/>
        <v>23.583532434168273</v>
      </c>
      <c r="AR35" s="50">
        <f t="shared" si="119"/>
        <v>23.569707046714175</v>
      </c>
      <c r="AS35" s="50">
        <f t="shared" si="119"/>
        <v>23.793356629780625</v>
      </c>
      <c r="AT35" s="50">
        <f t="shared" si="119"/>
        <v>23.78586532896006</v>
      </c>
      <c r="AU35" s="50">
        <f t="shared" si="119"/>
        <v>23.795007776049772</v>
      </c>
      <c r="AV35" s="50">
        <f t="shared" si="119"/>
        <v>23.523966168252532</v>
      </c>
      <c r="AW35" s="50">
        <f t="shared" si="119"/>
        <v>23.701679827709981</v>
      </c>
      <c r="AX35" s="50">
        <f t="shared" si="119"/>
        <v>23.817378736883786</v>
      </c>
      <c r="AY35" s="50">
        <f t="shared" ref="AY35:BD35" si="120">AY33/12/AY34</f>
        <v>23.78889748549323</v>
      </c>
      <c r="AZ35" s="50">
        <f t="shared" si="120"/>
        <v>23.44325966850829</v>
      </c>
      <c r="BA35" s="45" t="s">
        <v>24</v>
      </c>
      <c r="BB35" s="37"/>
      <c r="BC35" s="37"/>
      <c r="BD35" s="50">
        <f t="shared" si="120"/>
        <v>19.183523885139603</v>
      </c>
      <c r="BE35" s="18" t="s">
        <v>118</v>
      </c>
      <c r="BF35" s="75"/>
      <c r="BG35" s="17"/>
      <c r="BH35" s="8">
        <f>BH33 /12/BH34</f>
        <v>22.188304811757597</v>
      </c>
      <c r="BI35" s="8">
        <f t="shared" ref="BI35:BK35" si="121">BI33 /12/BI34</f>
        <v>21.753234984193885</v>
      </c>
      <c r="BJ35" s="8">
        <f t="shared" si="121"/>
        <v>21.76144871624318</v>
      </c>
      <c r="BK35" s="8">
        <f t="shared" si="121"/>
        <v>21.76311117035457</v>
      </c>
      <c r="BL35" s="99"/>
      <c r="BM35" s="100"/>
      <c r="BN35" s="100"/>
    </row>
    <row r="36" spans="1:66" s="2" customFormat="1" ht="15.75" customHeight="1">
      <c r="A36" s="9"/>
      <c r="B36" s="12"/>
      <c r="C36" s="12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"/>
      <c r="AD36" s="5"/>
      <c r="AE36"/>
      <c r="AF36" s="5"/>
      <c r="BE36" s="1"/>
      <c r="BF36" s="1"/>
      <c r="BG36" s="1"/>
      <c r="BH36" s="1"/>
      <c r="BI36" s="1"/>
      <c r="BJ36" s="1"/>
      <c r="BK36" s="1"/>
    </row>
    <row r="37" spans="1:66" s="2" customFormat="1" ht="27" customHeight="1">
      <c r="A37" s="4"/>
      <c r="B37" s="11"/>
      <c r="C37" s="25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1"/>
      <c r="AD37" s="5"/>
      <c r="AE37"/>
      <c r="AF37" s="5"/>
      <c r="AG37" s="1"/>
      <c r="AH37" s="1"/>
      <c r="AI37" s="1"/>
      <c r="AJ37" s="1"/>
      <c r="AK37" s="1"/>
      <c r="AL37" s="1"/>
      <c r="AM37" s="1"/>
      <c r="AN37" s="1"/>
      <c r="AO37" s="1"/>
      <c r="BE37" s="1"/>
      <c r="BF37" s="1"/>
      <c r="BG37" s="1"/>
      <c r="BH37" s="1"/>
      <c r="BI37" s="1"/>
      <c r="BJ37" s="1"/>
      <c r="BK37" s="1"/>
    </row>
    <row r="38" spans="1:66" s="1" customFormat="1" ht="24" customHeight="1">
      <c r="A38" s="4"/>
      <c r="B38" s="11"/>
      <c r="C38" s="25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D38" s="5"/>
      <c r="AE38" s="21"/>
      <c r="AF38" s="5"/>
      <c r="BE38"/>
      <c r="BF38"/>
      <c r="BG38"/>
      <c r="BH38"/>
      <c r="BI38"/>
      <c r="BJ38"/>
      <c r="BK38"/>
    </row>
    <row r="39" spans="1:66" s="1" customFormat="1">
      <c r="A39" s="4"/>
      <c r="B39" s="11"/>
      <c r="C39" s="25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D39" s="5"/>
      <c r="AE39"/>
      <c r="AF39" s="5"/>
      <c r="BE39"/>
      <c r="BF39"/>
      <c r="BG39"/>
      <c r="BH39"/>
      <c r="BI39"/>
      <c r="BJ39"/>
      <c r="BK39"/>
    </row>
    <row r="40" spans="1:66" s="1" customFormat="1" ht="18.75">
      <c r="A40" s="4"/>
      <c r="B40" s="11"/>
      <c r="C40" s="25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D40" s="5"/>
      <c r="AE40" s="20"/>
      <c r="AF40" s="5"/>
      <c r="BE40"/>
      <c r="BF40"/>
      <c r="BG40"/>
      <c r="BH40"/>
      <c r="BI40"/>
      <c r="BJ40"/>
      <c r="BK40"/>
    </row>
    <row r="41" spans="1:66" s="1" customFormat="1" ht="15">
      <c r="A41" s="4"/>
      <c r="B41" s="11"/>
      <c r="C41" s="25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2"/>
      <c r="AD41" s="5"/>
      <c r="AE41" s="5"/>
      <c r="AF41" s="5"/>
      <c r="BE41"/>
      <c r="BF41"/>
      <c r="BG41"/>
      <c r="BH41"/>
      <c r="BI41"/>
      <c r="BJ41"/>
      <c r="BK41"/>
    </row>
    <row r="42" spans="1:66" s="1" customFormat="1">
      <c r="A42" s="4"/>
      <c r="B42" s="11"/>
      <c r="C42" s="25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/>
      <c r="AD42"/>
      <c r="AE42"/>
      <c r="AF42"/>
      <c r="AG42"/>
      <c r="AH42"/>
      <c r="AI42"/>
      <c r="AJ42"/>
      <c r="AK42"/>
      <c r="AL42"/>
      <c r="AM42"/>
      <c r="AN42"/>
      <c r="AO42"/>
      <c r="BE42"/>
      <c r="BF42"/>
      <c r="BG42"/>
      <c r="BH42"/>
      <c r="BI42"/>
      <c r="BJ42"/>
      <c r="BK42"/>
    </row>
  </sheetData>
  <mergeCells count="12">
    <mergeCell ref="BE7:BE8"/>
    <mergeCell ref="BG7:BG8"/>
    <mergeCell ref="BF7:BF8"/>
    <mergeCell ref="BC7:BC8"/>
    <mergeCell ref="AL7:AL8"/>
    <mergeCell ref="AM7:AM8"/>
    <mergeCell ref="AN7:AN8"/>
    <mergeCell ref="A7:A8"/>
    <mergeCell ref="B7:B8"/>
    <mergeCell ref="C7:C8"/>
    <mergeCell ref="BA7:BA8"/>
    <mergeCell ref="BB7:BB8"/>
  </mergeCells>
  <pageMargins left="0.23622047244094491" right="0.11811023622047245" top="0.23622047244094491" bottom="0.19685039370078741" header="0.31496062992125984" footer="0.31496062992125984"/>
  <pageSetup paperSize="9" scale="42" firstPageNumber="0" fitToWidth="4" orientation="landscape" r:id="rId1"/>
  <headerFooter alignWithMargins="0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2017-04-24T10:04:54Z</cp:lastPrinted>
  <dcterms:created xsi:type="dcterms:W3CDTF">2013-04-24T10:34:01Z</dcterms:created>
  <dcterms:modified xsi:type="dcterms:W3CDTF">2017-06-09T10:24:56Z</dcterms:modified>
</cp:coreProperties>
</file>